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AŽD\Projekty\Rozpočty\Export\"/>
    </mc:Choice>
  </mc:AlternateContent>
  <bookViews>
    <workbookView xWindow="0" yWindow="0" windowWidth="0" windowHeight="0"/>
  </bookViews>
  <sheets>
    <sheet name="Rekapitulace stavby" sheetId="1" r:id="rId1"/>
    <sheet name="SO 411.1 - Výkopové práce" sheetId="2" r:id="rId2"/>
    <sheet name="SO 411.2 - Technologie zá..." sheetId="3" r:id="rId3"/>
    <sheet name="SO 411.3 - Stavební úpravy" sheetId="4" r:id="rId4"/>
    <sheet name="SO 411.4 - Kamerový dohled" sheetId="5" r:id="rId5"/>
    <sheet name="SO 411.5 - Svislé a vodor..." sheetId="6" r:id="rId6"/>
    <sheet name="SO 412.1 - Výkopové práce" sheetId="7" r:id="rId7"/>
    <sheet name="SO 412.2 - Technologie zá..." sheetId="8" r:id="rId8"/>
    <sheet name="SO 412.3 - Kamerový dohled" sheetId="9" r:id="rId9"/>
    <sheet name="OST - Centrální vzdálený ...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 411.1 - Výkopové práce'!$C$94:$K$332</definedName>
    <definedName name="_xlnm.Print_Area" localSheetId="1">'SO 411.1 - Výkopové práce'!$C$4:$J$41,'SO 411.1 - Výkopové práce'!$C$47:$J$74,'SO 411.1 - Výkopové práce'!$C$80:$K$332</definedName>
    <definedName name="_xlnm.Print_Titles" localSheetId="1">'SO 411.1 - Výkopové práce'!$94:$94</definedName>
    <definedName name="_xlnm._FilterDatabase" localSheetId="2" hidden="1">'SO 411.2 - Technologie zá...'!$C$90:$K$257</definedName>
    <definedName name="_xlnm.Print_Area" localSheetId="2">'SO 411.2 - Technologie zá...'!$C$4:$J$41,'SO 411.2 - Technologie zá...'!$C$47:$J$70,'SO 411.2 - Technologie zá...'!$C$76:$K$257</definedName>
    <definedName name="_xlnm.Print_Titles" localSheetId="2">'SO 411.2 - Technologie zá...'!$90:$90</definedName>
    <definedName name="_xlnm._FilterDatabase" localSheetId="3" hidden="1">'SO 411.3 - Stavební úpravy'!$C$94:$K$349</definedName>
    <definedName name="_xlnm.Print_Area" localSheetId="3">'SO 411.3 - Stavební úpravy'!$C$4:$J$41,'SO 411.3 - Stavební úpravy'!$C$47:$J$74,'SO 411.3 - Stavební úpravy'!$C$80:$K$349</definedName>
    <definedName name="_xlnm.Print_Titles" localSheetId="3">'SO 411.3 - Stavební úpravy'!$94:$94</definedName>
    <definedName name="_xlnm._FilterDatabase" localSheetId="4" hidden="1">'SO 411.4 - Kamerový dohled'!$C$86:$K$115</definedName>
    <definedName name="_xlnm.Print_Area" localSheetId="4">'SO 411.4 - Kamerový dohled'!$C$4:$J$41,'SO 411.4 - Kamerový dohled'!$C$47:$J$66,'SO 411.4 - Kamerový dohled'!$C$72:$K$115</definedName>
    <definedName name="_xlnm.Print_Titles" localSheetId="4">'SO 411.4 - Kamerový dohled'!$86:$86</definedName>
    <definedName name="_xlnm._FilterDatabase" localSheetId="5" hidden="1">'SO 411.5 - Svislé a vodor...'!$C$86:$K$164</definedName>
    <definedName name="_xlnm.Print_Area" localSheetId="5">'SO 411.5 - Svislé a vodor...'!$C$4:$J$41,'SO 411.5 - Svislé a vodor...'!$C$47:$J$66,'SO 411.5 - Svislé a vodor...'!$C$72:$K$164</definedName>
    <definedName name="_xlnm.Print_Titles" localSheetId="5">'SO 411.5 - Svislé a vodor...'!$86:$86</definedName>
    <definedName name="_xlnm._FilterDatabase" localSheetId="6" hidden="1">'SO 412.1 - Výkopové práce'!$C$92:$K$275</definedName>
    <definedName name="_xlnm.Print_Area" localSheetId="6">'SO 412.1 - Výkopové práce'!$C$4:$J$41,'SO 412.1 - Výkopové práce'!$C$47:$J$72,'SO 412.1 - Výkopové práce'!$C$78:$K$275</definedName>
    <definedName name="_xlnm.Print_Titles" localSheetId="6">'SO 412.1 - Výkopové práce'!$92:$92</definedName>
    <definedName name="_xlnm._FilterDatabase" localSheetId="7" hidden="1">'SO 412.2 - Technologie zá...'!$C$90:$K$275</definedName>
    <definedName name="_xlnm.Print_Area" localSheetId="7">'SO 412.2 - Technologie zá...'!$C$4:$J$41,'SO 412.2 - Technologie zá...'!$C$47:$J$70,'SO 412.2 - Technologie zá...'!$C$76:$K$275</definedName>
    <definedName name="_xlnm.Print_Titles" localSheetId="7">'SO 412.2 - Technologie zá...'!$90:$90</definedName>
    <definedName name="_xlnm._FilterDatabase" localSheetId="8" hidden="1">'SO 412.3 - Kamerový dohled'!$C$86:$K$115</definedName>
    <definedName name="_xlnm.Print_Area" localSheetId="8">'SO 412.3 - Kamerový dohled'!$C$4:$J$41,'SO 412.3 - Kamerový dohled'!$C$47:$J$66,'SO 412.3 - Kamerový dohled'!$C$72:$K$115</definedName>
    <definedName name="_xlnm.Print_Titles" localSheetId="8">'SO 412.3 - Kamerový dohled'!$86:$86</definedName>
    <definedName name="_xlnm._FilterDatabase" localSheetId="9" hidden="1">'OST - Centrální vzdálený ...'!$C$80:$K$118</definedName>
    <definedName name="_xlnm.Print_Area" localSheetId="9">'OST - Centrální vzdálený ...'!$C$4:$J$39,'OST - Centrální vzdálený ...'!$C$45:$J$62,'OST - Centrální vzdálený ...'!$C$68:$K$118</definedName>
    <definedName name="_xlnm.Print_Titles" localSheetId="9">'OST - Centrální vzdálený ...'!$80:$80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5"/>
  <c i="10" r="J35"/>
  <c i="1" r="AX65"/>
  <c i="10" r="BI114"/>
  <c r="BH114"/>
  <c r="BG114"/>
  <c r="BF114"/>
  <c r="T114"/>
  <c r="R114"/>
  <c r="P114"/>
  <c r="BI109"/>
  <c r="BH109"/>
  <c r="BG109"/>
  <c r="BF109"/>
  <c r="T109"/>
  <c r="R109"/>
  <c r="P109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9" r="J39"/>
  <c r="J38"/>
  <c i="1" r="AY64"/>
  <c i="9" r="J37"/>
  <c i="1" r="AX64"/>
  <c i="9"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8" r="J39"/>
  <c r="J38"/>
  <c i="1" r="AY63"/>
  <c i="8" r="J37"/>
  <c i="1" r="AX63"/>
  <c i="8" r="BI270"/>
  <c r="BH270"/>
  <c r="BG270"/>
  <c r="BF270"/>
  <c r="T270"/>
  <c r="R270"/>
  <c r="P270"/>
  <c r="BI265"/>
  <c r="BH265"/>
  <c r="BG265"/>
  <c r="BF265"/>
  <c r="T265"/>
  <c r="R265"/>
  <c r="P265"/>
  <c r="BI259"/>
  <c r="BH259"/>
  <c r="BG259"/>
  <c r="BF259"/>
  <c r="T259"/>
  <c r="R259"/>
  <c r="P259"/>
  <c r="BI254"/>
  <c r="BH254"/>
  <c r="BG254"/>
  <c r="BF254"/>
  <c r="T254"/>
  <c r="R254"/>
  <c r="P254"/>
  <c r="BI232"/>
  <c r="BH232"/>
  <c r="BG232"/>
  <c r="BF232"/>
  <c r="T232"/>
  <c r="R232"/>
  <c r="P232"/>
  <c r="BI213"/>
  <c r="BH213"/>
  <c r="BG213"/>
  <c r="BF213"/>
  <c r="T213"/>
  <c r="R213"/>
  <c r="P213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79"/>
  <c r="BH179"/>
  <c r="BG179"/>
  <c r="BF179"/>
  <c r="T179"/>
  <c r="R179"/>
  <c r="P179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54"/>
  <c r="BH154"/>
  <c r="BG154"/>
  <c r="BF154"/>
  <c r="T154"/>
  <c r="R154"/>
  <c r="P154"/>
  <c r="BI149"/>
  <c r="BH149"/>
  <c r="BG149"/>
  <c r="BF149"/>
  <c r="T149"/>
  <c r="R149"/>
  <c r="P149"/>
  <c r="BI142"/>
  <c r="BH142"/>
  <c r="BG142"/>
  <c r="BF142"/>
  <c r="T142"/>
  <c r="R142"/>
  <c r="P142"/>
  <c r="BI137"/>
  <c r="BH137"/>
  <c r="BG137"/>
  <c r="BF137"/>
  <c r="T137"/>
  <c r="R137"/>
  <c r="P137"/>
  <c r="BI131"/>
  <c r="BH131"/>
  <c r="BG131"/>
  <c r="BF131"/>
  <c r="T131"/>
  <c r="R131"/>
  <c r="P131"/>
  <c r="BI126"/>
  <c r="BH126"/>
  <c r="BG126"/>
  <c r="BF126"/>
  <c r="T126"/>
  <c r="R126"/>
  <c r="P126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50"/>
  <c i="7" r="J39"/>
  <c r="J38"/>
  <c i="1" r="AY62"/>
  <c i="7" r="J37"/>
  <c i="1" r="AX62"/>
  <c i="7" r="BI270"/>
  <c r="BH270"/>
  <c r="BG270"/>
  <c r="BF270"/>
  <c r="T270"/>
  <c r="T269"/>
  <c r="R270"/>
  <c r="R269"/>
  <c r="P270"/>
  <c r="P269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7"/>
  <c r="BH247"/>
  <c r="BG247"/>
  <c r="BF247"/>
  <c r="T247"/>
  <c r="R247"/>
  <c r="P247"/>
  <c r="BI241"/>
  <c r="BH241"/>
  <c r="BG241"/>
  <c r="BF241"/>
  <c r="T241"/>
  <c r="T240"/>
  <c r="R241"/>
  <c r="R240"/>
  <c r="P241"/>
  <c r="P240"/>
  <c r="BI234"/>
  <c r="BH234"/>
  <c r="BG234"/>
  <c r="BF234"/>
  <c r="T234"/>
  <c r="R234"/>
  <c r="P234"/>
  <c r="BI230"/>
  <c r="BH230"/>
  <c r="BG230"/>
  <c r="BF230"/>
  <c r="T230"/>
  <c r="R230"/>
  <c r="P230"/>
  <c r="BI222"/>
  <c r="BH222"/>
  <c r="BG222"/>
  <c r="BF222"/>
  <c r="T222"/>
  <c r="R222"/>
  <c r="P222"/>
  <c r="BI215"/>
  <c r="BH215"/>
  <c r="BG215"/>
  <c r="BF215"/>
  <c r="T215"/>
  <c r="R215"/>
  <c r="P215"/>
  <c r="BI211"/>
  <c r="BH211"/>
  <c r="BG211"/>
  <c r="BF211"/>
  <c r="T211"/>
  <c r="R211"/>
  <c r="P211"/>
  <c r="BI204"/>
  <c r="BH204"/>
  <c r="BG204"/>
  <c r="BF204"/>
  <c r="T204"/>
  <c r="R204"/>
  <c r="P204"/>
  <c r="BI196"/>
  <c r="BH196"/>
  <c r="BG196"/>
  <c r="BF196"/>
  <c r="T196"/>
  <c r="R196"/>
  <c r="P196"/>
  <c r="BI188"/>
  <c r="BH188"/>
  <c r="BG188"/>
  <c r="BF188"/>
  <c r="T188"/>
  <c r="R188"/>
  <c r="P188"/>
  <c r="BI180"/>
  <c r="BH180"/>
  <c r="BG180"/>
  <c r="BF180"/>
  <c r="T180"/>
  <c r="R180"/>
  <c r="P180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4"/>
  <c r="BH144"/>
  <c r="BG144"/>
  <c r="BF144"/>
  <c r="T144"/>
  <c r="R144"/>
  <c r="P144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1"/>
  <c r="BH101"/>
  <c r="BG101"/>
  <c r="BF101"/>
  <c r="T101"/>
  <c r="T95"/>
  <c r="T94"/>
  <c r="R101"/>
  <c r="R95"/>
  <c r="R94"/>
  <c r="P101"/>
  <c r="P95"/>
  <c r="P94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59"/>
  <c r="J19"/>
  <c r="J14"/>
  <c r="J87"/>
  <c r="E7"/>
  <c r="E50"/>
  <c i="6" r="J39"/>
  <c r="J38"/>
  <c i="1" r="AY60"/>
  <c i="6" r="J37"/>
  <c i="1" r="AX60"/>
  <c i="6"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32"/>
  <c r="BH132"/>
  <c r="BG132"/>
  <c r="BF132"/>
  <c r="T132"/>
  <c r="R132"/>
  <c r="P132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50"/>
  <c i="5" r="J39"/>
  <c r="J38"/>
  <c i="1" r="AY59"/>
  <c i="5" r="J37"/>
  <c i="1" r="AX59"/>
  <c i="5"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75"/>
  <c i="4" r="T304"/>
  <c r="R304"/>
  <c r="P304"/>
  <c r="BK304"/>
  <c r="J304"/>
  <c r="J69"/>
  <c r="J39"/>
  <c r="J38"/>
  <c i="1" r="AY58"/>
  <c i="4" r="J37"/>
  <c i="1" r="AX58"/>
  <c i="4" r="BI344"/>
  <c r="BH344"/>
  <c r="BG344"/>
  <c r="BF344"/>
  <c r="T344"/>
  <c r="T343"/>
  <c r="R344"/>
  <c r="R343"/>
  <c r="P344"/>
  <c r="P343"/>
  <c r="BI338"/>
  <c r="BH338"/>
  <c r="BG338"/>
  <c r="BF338"/>
  <c r="T338"/>
  <c r="R338"/>
  <c r="P338"/>
  <c r="BI332"/>
  <c r="BH332"/>
  <c r="BG332"/>
  <c r="BF332"/>
  <c r="T332"/>
  <c r="R332"/>
  <c r="P332"/>
  <c r="BI327"/>
  <c r="BH327"/>
  <c r="BG327"/>
  <c r="BF327"/>
  <c r="T327"/>
  <c r="R327"/>
  <c r="P327"/>
  <c r="BI321"/>
  <c r="BH321"/>
  <c r="BG321"/>
  <c r="BF321"/>
  <c r="T321"/>
  <c r="T320"/>
  <c r="R321"/>
  <c r="R320"/>
  <c r="P321"/>
  <c r="P320"/>
  <c r="BI316"/>
  <c r="BH316"/>
  <c r="BG316"/>
  <c r="BF316"/>
  <c r="T316"/>
  <c r="R316"/>
  <c r="P316"/>
  <c r="BI305"/>
  <c r="BH305"/>
  <c r="BG305"/>
  <c r="BF305"/>
  <c r="T305"/>
  <c r="R305"/>
  <c r="P305"/>
  <c r="BI299"/>
  <c r="BH299"/>
  <c r="BG299"/>
  <c r="BF299"/>
  <c r="T299"/>
  <c r="R299"/>
  <c r="P299"/>
  <c r="BI291"/>
  <c r="BH291"/>
  <c r="BG291"/>
  <c r="BF291"/>
  <c r="T291"/>
  <c r="R291"/>
  <c r="P291"/>
  <c r="BI283"/>
  <c r="BH283"/>
  <c r="BG283"/>
  <c r="BF283"/>
  <c r="T283"/>
  <c r="R283"/>
  <c r="P283"/>
  <c r="BI277"/>
  <c r="BH277"/>
  <c r="BG277"/>
  <c r="BF277"/>
  <c r="T277"/>
  <c r="R277"/>
  <c r="P277"/>
  <c r="BI272"/>
  <c r="BH272"/>
  <c r="BG272"/>
  <c r="BF272"/>
  <c r="T272"/>
  <c r="R272"/>
  <c r="P272"/>
  <c r="BI265"/>
  <c r="BH265"/>
  <c r="BG265"/>
  <c r="BF265"/>
  <c r="T265"/>
  <c r="R265"/>
  <c r="P265"/>
  <c r="BI260"/>
  <c r="BH260"/>
  <c r="BG260"/>
  <c r="BF260"/>
  <c r="T260"/>
  <c r="R260"/>
  <c r="P260"/>
  <c r="BI254"/>
  <c r="BH254"/>
  <c r="BG254"/>
  <c r="BF254"/>
  <c r="T254"/>
  <c r="R254"/>
  <c r="P254"/>
  <c r="BI246"/>
  <c r="BH246"/>
  <c r="BG246"/>
  <c r="BF246"/>
  <c r="T246"/>
  <c r="R246"/>
  <c r="P246"/>
  <c r="BI238"/>
  <c r="BH238"/>
  <c r="BG238"/>
  <c r="BF238"/>
  <c r="T238"/>
  <c r="R238"/>
  <c r="P238"/>
  <c r="BI230"/>
  <c r="BH230"/>
  <c r="BG230"/>
  <c r="BF230"/>
  <c r="T230"/>
  <c r="R230"/>
  <c r="P230"/>
  <c r="BI222"/>
  <c r="BH222"/>
  <c r="BG222"/>
  <c r="BF222"/>
  <c r="T222"/>
  <c r="R222"/>
  <c r="P222"/>
  <c r="BI212"/>
  <c r="BH212"/>
  <c r="BG212"/>
  <c r="BF212"/>
  <c r="T212"/>
  <c r="R212"/>
  <c r="P212"/>
  <c r="BI202"/>
  <c r="BH202"/>
  <c r="BG202"/>
  <c r="BF202"/>
  <c r="T202"/>
  <c r="R202"/>
  <c r="P202"/>
  <c r="BI195"/>
  <c r="BH195"/>
  <c r="BG195"/>
  <c r="BF195"/>
  <c r="T195"/>
  <c r="R195"/>
  <c r="P195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50"/>
  <c i="3" r="J39"/>
  <c r="J38"/>
  <c i="1" r="AY57"/>
  <c i="3" r="J37"/>
  <c i="1" r="AX57"/>
  <c i="3" r="BI252"/>
  <c r="BH252"/>
  <c r="BG252"/>
  <c r="BF252"/>
  <c r="T252"/>
  <c r="T246"/>
  <c r="R252"/>
  <c r="R246"/>
  <c r="P252"/>
  <c r="P246"/>
  <c r="BI247"/>
  <c r="BH247"/>
  <c r="BG247"/>
  <c r="BF247"/>
  <c r="T247"/>
  <c r="R247"/>
  <c r="P247"/>
  <c r="BI241"/>
  <c r="BH241"/>
  <c r="BG241"/>
  <c r="BF241"/>
  <c r="T241"/>
  <c r="R241"/>
  <c r="P241"/>
  <c r="BI236"/>
  <c r="BH236"/>
  <c r="BG236"/>
  <c r="BF236"/>
  <c r="T236"/>
  <c r="R236"/>
  <c r="P236"/>
  <c r="BI215"/>
  <c r="BH215"/>
  <c r="BG215"/>
  <c r="BF215"/>
  <c r="T215"/>
  <c r="R215"/>
  <c r="P215"/>
  <c r="BI196"/>
  <c r="BH196"/>
  <c r="BG196"/>
  <c r="BF196"/>
  <c r="T196"/>
  <c r="R196"/>
  <c r="P196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1"/>
  <c r="BH141"/>
  <c r="BG141"/>
  <c r="BF141"/>
  <c r="T141"/>
  <c r="R141"/>
  <c r="P141"/>
  <c r="BI137"/>
  <c r="BH137"/>
  <c r="BG137"/>
  <c r="BF137"/>
  <c r="T137"/>
  <c r="R137"/>
  <c r="P137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2" r="J39"/>
  <c r="J38"/>
  <c i="1" r="AY56"/>
  <c i="2" r="J37"/>
  <c i="1" r="AX56"/>
  <c i="2" r="BI327"/>
  <c r="BH327"/>
  <c r="BG327"/>
  <c r="BF327"/>
  <c r="T327"/>
  <c r="T326"/>
  <c r="R327"/>
  <c r="R326"/>
  <c r="P327"/>
  <c r="P326"/>
  <c r="BI320"/>
  <c r="BH320"/>
  <c r="BG320"/>
  <c r="BF320"/>
  <c r="T320"/>
  <c r="R320"/>
  <c r="P320"/>
  <c r="BI315"/>
  <c r="BH315"/>
  <c r="BG315"/>
  <c r="BF315"/>
  <c r="T315"/>
  <c r="R315"/>
  <c r="P315"/>
  <c r="BI309"/>
  <c r="BH309"/>
  <c r="BG309"/>
  <c r="BF309"/>
  <c r="T309"/>
  <c r="R309"/>
  <c r="P309"/>
  <c r="BI304"/>
  <c r="BH304"/>
  <c r="BG304"/>
  <c r="BF304"/>
  <c r="T304"/>
  <c r="R304"/>
  <c r="P304"/>
  <c r="BI298"/>
  <c r="BH298"/>
  <c r="BG298"/>
  <c r="BF298"/>
  <c r="T298"/>
  <c r="T297"/>
  <c r="R298"/>
  <c r="R297"/>
  <c r="P298"/>
  <c r="P297"/>
  <c r="BI294"/>
  <c r="BH294"/>
  <c r="BG294"/>
  <c r="BF294"/>
  <c r="T294"/>
  <c r="R294"/>
  <c r="P294"/>
  <c r="BI290"/>
  <c r="BH290"/>
  <c r="BG290"/>
  <c r="BF290"/>
  <c r="T290"/>
  <c r="R290"/>
  <c r="P290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68"/>
  <c r="BH268"/>
  <c r="BG268"/>
  <c r="BF268"/>
  <c r="T268"/>
  <c r="R268"/>
  <c r="P268"/>
  <c r="BI260"/>
  <c r="BH260"/>
  <c r="BG260"/>
  <c r="BF260"/>
  <c r="T260"/>
  <c r="R260"/>
  <c r="P260"/>
  <c r="BI252"/>
  <c r="BH252"/>
  <c r="BG252"/>
  <c r="BF252"/>
  <c r="T252"/>
  <c r="R252"/>
  <c r="P252"/>
  <c r="BI244"/>
  <c r="BH244"/>
  <c r="BG244"/>
  <c r="BF244"/>
  <c r="T244"/>
  <c r="R244"/>
  <c r="P244"/>
  <c r="BI236"/>
  <c r="BH236"/>
  <c r="BG236"/>
  <c r="BF236"/>
  <c r="T236"/>
  <c r="R236"/>
  <c r="P236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06"/>
  <c r="BH206"/>
  <c r="BG206"/>
  <c r="BF206"/>
  <c r="T206"/>
  <c r="R206"/>
  <c r="P206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3"/>
  <c r="BH103"/>
  <c r="BG103"/>
  <c r="BF103"/>
  <c r="T103"/>
  <c r="R103"/>
  <c r="P103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56"/>
  <c r="E7"/>
  <c r="E83"/>
  <c i="1" r="L50"/>
  <c r="AM50"/>
  <c r="AM49"/>
  <c r="L49"/>
  <c r="AM47"/>
  <c r="L47"/>
  <c r="L45"/>
  <c r="L44"/>
  <c i="2" r="J206"/>
  <c r="J156"/>
  <c i="3" r="J186"/>
  <c i="5" r="BK111"/>
  <c i="7" r="J215"/>
  <c i="8" r="BK254"/>
  <c i="2" r="BK184"/>
  <c r="J98"/>
  <c r="J225"/>
  <c i="4" r="BK142"/>
  <c i="7" r="J204"/>
  <c i="8" r="J142"/>
  <c i="9" r="J95"/>
  <c i="2" r="J315"/>
  <c r="BK156"/>
  <c i="3" r="BK241"/>
  <c i="4" r="J142"/>
  <c r="BK121"/>
  <c i="6" r="BK111"/>
  <c i="7" r="BK196"/>
  <c i="8" r="BK149"/>
  <c i="10" r="J84"/>
  <c i="2" r="BK115"/>
  <c i="3" r="J141"/>
  <c i="4" r="BK291"/>
  <c i="5" r="J95"/>
  <c i="7" r="BK234"/>
  <c i="8" r="BK206"/>
  <c i="10" r="J102"/>
  <c i="2" r="J290"/>
  <c i="3" r="BK129"/>
  <c i="4" r="J230"/>
  <c r="J195"/>
  <c i="7" r="BK241"/>
  <c i="8" r="BK186"/>
  <c i="2" r="J298"/>
  <c r="BK268"/>
  <c i="3" r="J173"/>
  <c i="4" r="BK305"/>
  <c r="BK132"/>
  <c i="7" r="J258"/>
  <c r="BK118"/>
  <c i="8" r="BK203"/>
  <c i="2" r="BK294"/>
  <c i="3" r="BK215"/>
  <c r="J99"/>
  <c i="4" r="BK195"/>
  <c i="6" r="J99"/>
  <c i="7" r="J234"/>
  <c i="8" r="BK110"/>
  <c i="2" r="J275"/>
  <c i="3" r="J104"/>
  <c r="J94"/>
  <c i="4" r="BK116"/>
  <c i="7" r="BK168"/>
  <c i="8" r="J179"/>
  <c i="10" r="BK102"/>
  <c i="2" r="BK110"/>
  <c i="3" r="J189"/>
  <c i="4" r="BK158"/>
  <c i="7" r="BK215"/>
  <c i="8" r="BK190"/>
  <c i="10" r="BK96"/>
  <c i="2" r="BK188"/>
  <c r="BK320"/>
  <c i="4" r="BK277"/>
  <c r="BK184"/>
  <c i="6" r="J132"/>
  <c i="7" r="BK247"/>
  <c i="10" r="BK84"/>
  <c i="3" r="BK186"/>
  <c r="BK196"/>
  <c i="4" r="J283"/>
  <c r="BK222"/>
  <c i="6" r="J111"/>
  <c i="7" r="BK230"/>
  <c i="8" r="J115"/>
  <c i="2" r="BK215"/>
  <c r="BK141"/>
  <c i="3" r="BK108"/>
  <c i="4" r="BK202"/>
  <c r="J291"/>
  <c i="7" r="BK180"/>
  <c i="8" r="J105"/>
  <c i="2" r="J165"/>
  <c r="BK304"/>
  <c i="3" r="J164"/>
  <c i="5" r="J90"/>
  <c i="7" r="J188"/>
  <c i="9" r="J111"/>
  <c i="2" r="BK309"/>
  <c i="3" r="J137"/>
  <c i="4" r="J254"/>
  <c r="J272"/>
  <c i="6" r="J90"/>
  <c i="7" r="BK204"/>
  <c i="8" r="J126"/>
  <c i="10" r="J109"/>
  <c i="2" r="BK298"/>
  <c i="3" r="BK252"/>
  <c i="4" r="J137"/>
  <c r="J132"/>
  <c i="6" r="BK160"/>
  <c i="8" r="J195"/>
  <c r="J120"/>
  <c i="2" r="J304"/>
  <c i="3" r="J247"/>
  <c i="4" r="BK189"/>
  <c i="5" r="J99"/>
  <c i="7" r="J168"/>
  <c i="8" r="J110"/>
  <c i="9" r="BK90"/>
  <c i="2" r="BK252"/>
  <c i="3" r="J113"/>
  <c i="4" r="J344"/>
  <c r="J332"/>
  <c i="7" r="BK136"/>
  <c i="8" r="J173"/>
  <c i="10" r="J114"/>
  <c i="2" r="J309"/>
  <c i="4" r="BK103"/>
  <c i="7" r="J211"/>
  <c i="8" r="J154"/>
  <c i="2" r="J260"/>
  <c r="J126"/>
  <c i="3" r="J241"/>
  <c i="5" r="BK90"/>
  <c i="7" r="BK263"/>
  <c i="8" r="J131"/>
  <c i="9" r="J90"/>
  <c i="2" r="J131"/>
  <c i="3" r="J123"/>
  <c i="4" r="J173"/>
  <c i="6" r="BK132"/>
  <c i="7" r="J153"/>
  <c i="8" r="BK154"/>
  <c i="2" r="BK103"/>
  <c r="BK131"/>
  <c i="3" r="BK104"/>
  <c i="6" r="BK95"/>
  <c i="7" r="J263"/>
  <c i="8" r="J254"/>
  <c i="2" r="J180"/>
  <c r="BK98"/>
  <c i="3" r="J108"/>
  <c i="4" r="J98"/>
  <c i="7" r="J241"/>
  <c i="8" r="BK164"/>
  <c i="2" r="BK126"/>
  <c i="3" r="BK164"/>
  <c i="4" r="BK246"/>
  <c r="BK254"/>
  <c i="6" r="BK145"/>
  <c i="8" r="J232"/>
  <c i="2" r="BK244"/>
  <c i="3" r="J252"/>
  <c i="4" r="BK137"/>
  <c r="J316"/>
  <c i="7" r="J118"/>
  <c i="8" r="BK232"/>
  <c i="2" r="J215"/>
  <c r="BK315"/>
  <c i="4" r="BK338"/>
  <c r="BK98"/>
  <c i="5" r="BK95"/>
  <c i="7" r="BK131"/>
  <c i="8" r="J169"/>
  <c r="J94"/>
  <c i="3" r="BK189"/>
  <c r="BK236"/>
  <c i="4" r="BK332"/>
  <c r="J121"/>
  <c i="7" r="BK113"/>
  <c i="8" r="BK265"/>
  <c i="2" r="J110"/>
  <c r="BK236"/>
  <c i="4" r="J327"/>
  <c r="J305"/>
  <c i="5" r="J105"/>
  <c i="7" r="J96"/>
  <c i="8" r="BK259"/>
  <c i="2" r="J230"/>
  <c r="BK327"/>
  <c i="3" r="J169"/>
  <c i="4" r="J163"/>
  <c i="6" r="J107"/>
  <c i="7" r="J180"/>
  <c i="8" r="BK173"/>
  <c i="2" r="BK136"/>
  <c r="BK275"/>
  <c i="3" r="J182"/>
  <c i="4" r="BK238"/>
  <c r="J238"/>
  <c i="7" r="BK172"/>
  <c i="8" r="J137"/>
  <c i="1" r="AS61"/>
  <c i="7" r="BK270"/>
  <c i="8" r="J149"/>
  <c i="2" r="BK290"/>
  <c r="J320"/>
  <c i="3" r="J196"/>
  <c i="4" r="BK260"/>
  <c i="6" r="J150"/>
  <c i="7" r="J131"/>
  <c i="8" r="J203"/>
  <c i="2" r="J188"/>
  <c r="BK170"/>
  <c i="3" r="BK118"/>
  <c i="4" r="BK168"/>
  <c i="6" r="BK116"/>
  <c i="7" r="BK163"/>
  <c i="8" r="J99"/>
  <c i="2" r="BK165"/>
  <c i="3" r="BK151"/>
  <c i="4" r="BK127"/>
  <c i="7" r="BK153"/>
  <c r="BK108"/>
  <c i="9" r="J99"/>
  <c i="3" r="J129"/>
  <c r="J118"/>
  <c i="4" r="J189"/>
  <c i="6" r="BK103"/>
  <c i="7" r="J172"/>
  <c i="8" r="BK142"/>
  <c i="2" r="BK198"/>
  <c i="3" r="J156"/>
  <c i="4" r="BK212"/>
  <c r="BK230"/>
  <c i="7" r="BK188"/>
  <c r="J101"/>
  <c i="8" r="BK137"/>
  <c i="2" r="BK121"/>
  <c i="3" r="BK247"/>
  <c i="4" r="BK321"/>
  <c r="BK299"/>
  <c i="6" r="J116"/>
  <c i="8" r="BK213"/>
  <c r="BK99"/>
  <c i="2" r="J184"/>
  <c i="3" r="BK156"/>
  <c i="4" r="BK173"/>
  <c r="J168"/>
  <c i="6" r="J145"/>
  <c i="7" r="BK101"/>
  <c i="8" r="BK270"/>
  <c i="2" r="J280"/>
  <c i="3" r="J178"/>
  <c i="4" r="J103"/>
  <c i="6" r="J95"/>
  <c i="7" r="J196"/>
  <c i="9" r="BK99"/>
  <c i="2" r="BK160"/>
  <c i="3" r="BK169"/>
  <c i="4" r="J321"/>
  <c r="J127"/>
  <c i="7" r="J158"/>
  <c i="8" r="J190"/>
  <c i="2" r="BK146"/>
  <c r="J327"/>
  <c i="3" r="J160"/>
  <c i="4" r="BK327"/>
  <c i="6" r="BK155"/>
  <c i="8" r="BK131"/>
  <c i="9" r="BK95"/>
  <c i="2" r="J198"/>
  <c r="J244"/>
  <c i="3" r="BK182"/>
  <c i="4" r="J184"/>
  <c i="6" r="BK120"/>
  <c i="7" r="BK158"/>
  <c i="8" r="BK169"/>
  <c i="2" r="J160"/>
  <c i="3" r="J215"/>
  <c i="4" r="BK147"/>
  <c i="8" r="J164"/>
  <c i="10" r="BK109"/>
  <c i="2" r="J252"/>
  <c r="J141"/>
  <c r="BK225"/>
  <c i="3" r="BK99"/>
  <c i="4" r="J265"/>
  <c i="6" r="J103"/>
  <c i="7" r="BK252"/>
  <c i="8" r="BK179"/>
  <c i="2" r="BK284"/>
  <c i="3" r="J236"/>
  <c r="J151"/>
  <c i="4" r="J147"/>
  <c r="J246"/>
  <c i="7" r="J108"/>
  <c i="8" r="BK120"/>
  <c i="3" r="BK173"/>
  <c i="4" r="J116"/>
  <c r="J153"/>
  <c i="6" r="J120"/>
  <c i="7" r="J252"/>
  <c i="8" r="J199"/>
  <c i="9" r="J105"/>
  <c i="2" r="J268"/>
  <c r="BK180"/>
  <c i="4" r="BK163"/>
  <c r="BK108"/>
  <c i="7" r="BK222"/>
  <c r="J113"/>
  <c i="9" r="BK111"/>
  <c i="2" r="BK193"/>
  <c r="J103"/>
  <c i="3" r="BK178"/>
  <c i="4" r="J212"/>
  <c r="J338"/>
  <c i="7" r="J222"/>
  <c i="8" r="BK195"/>
  <c i="10" r="BK114"/>
  <c i="2" r="J236"/>
  <c r="J121"/>
  <c i="3" r="BK137"/>
  <c i="4" r="BK283"/>
  <c i="5" r="BK105"/>
  <c i="7" r="BK211"/>
  <c i="8" r="J270"/>
  <c r="J259"/>
  <c i="1" r="AS55"/>
  <c i="5" r="BK99"/>
  <c i="7" r="J247"/>
  <c i="8" r="J265"/>
  <c r="BK199"/>
  <c i="2" r="J294"/>
  <c i="3" r="BK160"/>
  <c i="4" r="BK265"/>
  <c i="5" r="J111"/>
  <c i="7" r="J270"/>
  <c i="8" r="BK115"/>
  <c i="2" r="BK152"/>
  <c r="J115"/>
  <c i="4" r="BK178"/>
  <c i="6" r="BK99"/>
  <c i="7" r="J230"/>
  <c i="8" r="BK105"/>
  <c i="2" r="J170"/>
  <c r="J136"/>
  <c i="3" r="BK123"/>
  <c i="6" r="J160"/>
  <c i="7" r="BK126"/>
  <c i="10" r="J96"/>
  <c i="2" r="J152"/>
  <c r="BK220"/>
  <c i="4" r="BK272"/>
  <c r="J222"/>
  <c i="6" r="BK107"/>
  <c i="7" r="BK96"/>
  <c i="8" r="J186"/>
  <c i="2" r="J193"/>
  <c r="BK230"/>
  <c i="3" r="BK113"/>
  <c i="4" r="J299"/>
  <c r="J108"/>
  <c i="7" r="J126"/>
  <c i="8" r="J213"/>
  <c i="9" r="BK105"/>
  <c i="2" r="BK260"/>
  <c i="4" r="BK153"/>
  <c r="J260"/>
  <c i="6" r="BK150"/>
  <c i="7" r="BK258"/>
  <c i="10" r="J92"/>
  <c i="2" r="J220"/>
  <c i="3" r="BK141"/>
  <c i="4" r="BK344"/>
  <c r="J202"/>
  <c i="6" r="BK90"/>
  <c i="7" r="J144"/>
  <c i="8" r="BK126"/>
  <c r="J206"/>
  <c i="2" r="BK280"/>
  <c r="BK206"/>
  <c i="3" r="BK94"/>
  <c i="4" r="J158"/>
  <c r="J178"/>
  <c i="7" r="J163"/>
  <c r="BK144"/>
  <c i="10" r="BK92"/>
  <c i="2" r="J284"/>
  <c r="J146"/>
  <c i="4" r="BK316"/>
  <c r="J277"/>
  <c i="6" r="J155"/>
  <c i="7" r="J136"/>
  <c i="8" r="BK94"/>
  <c i="2" l="1" r="T97"/>
  <c r="T96"/>
  <c r="P109"/>
  <c r="R151"/>
  <c i="3" r="P93"/>
  <c i="4" r="R201"/>
  <c r="P282"/>
  <c i="5" r="P89"/>
  <c r="P88"/>
  <c r="P87"/>
  <c i="1" r="AU59"/>
  <c i="7" r="P107"/>
  <c r="P106"/>
  <c i="8" r="BK93"/>
  <c i="2" r="T159"/>
  <c i="3" r="P128"/>
  <c r="P92"/>
  <c r="P91"/>
  <c i="1" r="AU57"/>
  <c i="3" r="P235"/>
  <c r="P234"/>
  <c i="4" r="R97"/>
  <c r="R271"/>
  <c i="7" r="P246"/>
  <c r="P229"/>
  <c i="8" r="BK148"/>
  <c r="J148"/>
  <c r="J66"/>
  <c r="P253"/>
  <c i="2" r="R159"/>
  <c i="3" r="T93"/>
  <c i="4" r="P201"/>
  <c r="BK282"/>
  <c r="J282"/>
  <c r="J68"/>
  <c r="P326"/>
  <c r="P315"/>
  <c i="8" r="T148"/>
  <c r="T253"/>
  <c i="9" r="BK89"/>
  <c r="BK88"/>
  <c r="BK87"/>
  <c r="J87"/>
  <c i="2" r="BK159"/>
  <c r="J159"/>
  <c r="J69"/>
  <c r="T303"/>
  <c r="T289"/>
  <c i="3" r="R93"/>
  <c r="R235"/>
  <c r="R234"/>
  <c i="4" r="T97"/>
  <c r="T271"/>
  <c i="5" r="R89"/>
  <c r="R88"/>
  <c r="R87"/>
  <c i="6" r="T89"/>
  <c r="T88"/>
  <c r="T87"/>
  <c i="7" r="BK246"/>
  <c r="J246"/>
  <c r="J70"/>
  <c i="8" r="T93"/>
  <c r="T264"/>
  <c i="2" r="BK97"/>
  <c r="J97"/>
  <c r="J65"/>
  <c r="T109"/>
  <c r="P151"/>
  <c r="R303"/>
  <c r="R289"/>
  <c i="3" r="T128"/>
  <c r="T92"/>
  <c r="T91"/>
  <c r="T235"/>
  <c r="T234"/>
  <c i="4" r="T201"/>
  <c r="R282"/>
  <c r="T326"/>
  <c r="T315"/>
  <c i="7" r="BK107"/>
  <c r="BK106"/>
  <c r="J106"/>
  <c r="J66"/>
  <c i="8" r="P148"/>
  <c r="R264"/>
  <c i="2" r="P159"/>
  <c i="3" r="R128"/>
  <c r="R92"/>
  <c r="R91"/>
  <c i="4" r="BK201"/>
  <c r="J201"/>
  <c r="J66"/>
  <c r="R326"/>
  <c r="R315"/>
  <c i="6" r="P89"/>
  <c r="P88"/>
  <c r="P87"/>
  <c i="1" r="AU60"/>
  <c i="7" r="R107"/>
  <c r="R106"/>
  <c r="R246"/>
  <c r="R229"/>
  <c i="8" r="R148"/>
  <c r="R253"/>
  <c i="9" r="R89"/>
  <c r="R88"/>
  <c r="R87"/>
  <c i="10" r="P83"/>
  <c r="P82"/>
  <c r="P81"/>
  <c i="1" r="AU65"/>
  <c i="2" r="R97"/>
  <c r="R96"/>
  <c r="BK109"/>
  <c r="BK108"/>
  <c r="J108"/>
  <c r="J66"/>
  <c r="BK151"/>
  <c r="J151"/>
  <c r="J68"/>
  <c r="BK303"/>
  <c r="J303"/>
  <c r="J72"/>
  <c i="3" r="BK93"/>
  <c r="BK235"/>
  <c r="J235"/>
  <c r="J68"/>
  <c i="4" r="P97"/>
  <c r="P96"/>
  <c r="P271"/>
  <c i="5" r="BK89"/>
  <c r="J89"/>
  <c r="J65"/>
  <c i="6" r="BK89"/>
  <c r="J89"/>
  <c r="J65"/>
  <c i="7" r="T107"/>
  <c r="T106"/>
  <c i="8" r="P93"/>
  <c r="BK264"/>
  <c r="J264"/>
  <c r="J69"/>
  <c i="9" r="T89"/>
  <c r="T88"/>
  <c r="T87"/>
  <c i="10" r="BK83"/>
  <c r="J83"/>
  <c r="J61"/>
  <c r="R83"/>
  <c r="R82"/>
  <c r="R81"/>
  <c i="2" r="P97"/>
  <c r="P96"/>
  <c r="R109"/>
  <c r="R108"/>
  <c r="T151"/>
  <c r="P303"/>
  <c r="P289"/>
  <c i="3" r="BK128"/>
  <c r="J128"/>
  <c r="J66"/>
  <c i="4" r="BK97"/>
  <c r="T282"/>
  <c r="BK326"/>
  <c r="J326"/>
  <c r="J72"/>
  <c i="5" r="T89"/>
  <c r="T88"/>
  <c r="T87"/>
  <c i="6" r="R89"/>
  <c r="R88"/>
  <c r="R87"/>
  <c i="7" r="T246"/>
  <c r="T229"/>
  <c i="8" r="R93"/>
  <c r="BK253"/>
  <c r="J253"/>
  <c r="J68"/>
  <c r="P264"/>
  <c r="P252"/>
  <c i="9" r="P89"/>
  <c r="P88"/>
  <c r="P87"/>
  <c i="1" r="AU64"/>
  <c i="10" r="T83"/>
  <c r="T82"/>
  <c r="T81"/>
  <c i="7" r="BK240"/>
  <c r="J240"/>
  <c r="J69"/>
  <c i="2" r="BK326"/>
  <c r="J326"/>
  <c r="J73"/>
  <c i="4" r="BK320"/>
  <c r="J320"/>
  <c r="J71"/>
  <c r="BK343"/>
  <c r="J343"/>
  <c r="J73"/>
  <c i="7" r="BK269"/>
  <c r="J269"/>
  <c r="J71"/>
  <c i="2" r="BK297"/>
  <c r="J297"/>
  <c r="J71"/>
  <c i="7" r="BK229"/>
  <c r="J229"/>
  <c r="J68"/>
  <c i="3" r="BK246"/>
  <c r="J246"/>
  <c r="J69"/>
  <c i="4" r="BK271"/>
  <c r="J271"/>
  <c r="J67"/>
  <c i="7" r="BK95"/>
  <c r="J95"/>
  <c r="J65"/>
  <c i="9" r="J88"/>
  <c r="J64"/>
  <c r="J89"/>
  <c r="J65"/>
  <c i="10" r="BE109"/>
  <c i="9" r="J63"/>
  <c i="10" r="J52"/>
  <c r="F78"/>
  <c r="BE96"/>
  <c r="BE102"/>
  <c r="E71"/>
  <c r="BE84"/>
  <c r="BE92"/>
  <c r="BE114"/>
  <c i="9" r="BE95"/>
  <c r="J56"/>
  <c r="BE99"/>
  <c i="8" r="J93"/>
  <c r="J65"/>
  <c i="9" r="E75"/>
  <c r="F84"/>
  <c r="BE90"/>
  <c i="8" r="BK252"/>
  <c r="J252"/>
  <c r="J67"/>
  <c i="9" r="BE105"/>
  <c r="BE111"/>
  <c i="8" r="BE131"/>
  <c r="BE137"/>
  <c r="BE154"/>
  <c r="BE164"/>
  <c r="BE169"/>
  <c i="7" r="J107"/>
  <c r="J67"/>
  <c i="8" r="F59"/>
  <c r="BE126"/>
  <c r="BE206"/>
  <c r="J85"/>
  <c r="BE99"/>
  <c r="E79"/>
  <c r="BE213"/>
  <c r="BE232"/>
  <c r="BE254"/>
  <c r="BE105"/>
  <c r="BE142"/>
  <c r="BE179"/>
  <c r="BE203"/>
  <c r="BE259"/>
  <c r="BE270"/>
  <c r="BE110"/>
  <c r="BE120"/>
  <c r="BE173"/>
  <c r="BE265"/>
  <c r="BE94"/>
  <c r="BE115"/>
  <c r="BE149"/>
  <c r="BE186"/>
  <c r="BE190"/>
  <c r="BE195"/>
  <c r="BE199"/>
  <c i="6" r="BK88"/>
  <c r="J88"/>
  <c r="J64"/>
  <c i="7" r="J56"/>
  <c r="BE168"/>
  <c r="BE215"/>
  <c r="BE222"/>
  <c r="BE270"/>
  <c r="E81"/>
  <c r="BE113"/>
  <c r="BE153"/>
  <c r="BE180"/>
  <c r="BE188"/>
  <c r="BE230"/>
  <c r="BE247"/>
  <c r="BE252"/>
  <c r="BE258"/>
  <c r="BE263"/>
  <c r="BE108"/>
  <c r="BE158"/>
  <c r="BE204"/>
  <c r="F90"/>
  <c r="BE126"/>
  <c r="BE136"/>
  <c r="BE144"/>
  <c r="BE234"/>
  <c r="BE241"/>
  <c r="BE131"/>
  <c r="BE211"/>
  <c r="BE96"/>
  <c r="BE118"/>
  <c r="BE101"/>
  <c r="BE163"/>
  <c r="BE172"/>
  <c r="BE196"/>
  <c i="6" r="BE132"/>
  <c r="BE116"/>
  <c r="BE120"/>
  <c r="BE155"/>
  <c i="5" r="BK88"/>
  <c r="J88"/>
  <c r="J64"/>
  <c i="6" r="F84"/>
  <c r="BE160"/>
  <c r="J56"/>
  <c r="E75"/>
  <c r="BE90"/>
  <c r="BE95"/>
  <c r="BE107"/>
  <c r="BE111"/>
  <c r="BE150"/>
  <c r="BE99"/>
  <c r="BE103"/>
  <c r="BE145"/>
  <c i="4" r="J97"/>
  <c r="J65"/>
  <c i="5" r="J56"/>
  <c r="BE90"/>
  <c r="F84"/>
  <c r="BE99"/>
  <c r="E50"/>
  <c r="BE95"/>
  <c r="BE105"/>
  <c r="BE111"/>
  <c i="4" r="F59"/>
  <c r="BE142"/>
  <c r="BE158"/>
  <c r="BE265"/>
  <c r="BE344"/>
  <c i="3" r="J93"/>
  <c r="J65"/>
  <c i="4" r="BE137"/>
  <c r="BE202"/>
  <c r="BE299"/>
  <c r="BE332"/>
  <c r="J56"/>
  <c r="E83"/>
  <c r="BE98"/>
  <c r="BE230"/>
  <c r="BE238"/>
  <c r="BE121"/>
  <c r="BE132"/>
  <c r="BE153"/>
  <c r="BE246"/>
  <c r="BE272"/>
  <c r="BE108"/>
  <c r="BE163"/>
  <c r="BE222"/>
  <c r="BE116"/>
  <c r="BE168"/>
  <c r="BE173"/>
  <c r="BE178"/>
  <c r="BE195"/>
  <c r="BE212"/>
  <c r="BE147"/>
  <c r="BE189"/>
  <c r="BE254"/>
  <c r="BE260"/>
  <c r="BE283"/>
  <c r="BE291"/>
  <c r="BE305"/>
  <c r="BE316"/>
  <c r="BE321"/>
  <c r="BE327"/>
  <c r="BE103"/>
  <c r="BE127"/>
  <c r="BE184"/>
  <c r="BE277"/>
  <c r="BE338"/>
  <c i="3" r="F59"/>
  <c r="BE113"/>
  <c r="BE141"/>
  <c i="2" r="J109"/>
  <c r="J67"/>
  <c i="3" r="BE94"/>
  <c r="BE129"/>
  <c r="BE164"/>
  <c r="J85"/>
  <c r="BE118"/>
  <c r="BE137"/>
  <c r="BE151"/>
  <c r="BE173"/>
  <c r="BE189"/>
  <c r="BE104"/>
  <c r="BE156"/>
  <c r="BE169"/>
  <c r="BE182"/>
  <c r="BE186"/>
  <c r="BE215"/>
  <c r="BE252"/>
  <c r="E50"/>
  <c r="BE108"/>
  <c r="BE247"/>
  <c r="BE99"/>
  <c r="BE123"/>
  <c r="BE160"/>
  <c r="BE178"/>
  <c r="BE196"/>
  <c r="BE236"/>
  <c r="BE241"/>
  <c i="2" r="J89"/>
  <c r="BE126"/>
  <c r="BE280"/>
  <c r="BE315"/>
  <c r="BE320"/>
  <c r="BE327"/>
  <c r="BE152"/>
  <c r="BE156"/>
  <c r="BE170"/>
  <c r="BE294"/>
  <c r="F59"/>
  <c r="BE103"/>
  <c r="BE141"/>
  <c r="BE146"/>
  <c r="BE180"/>
  <c r="BE184"/>
  <c r="BE188"/>
  <c r="BE193"/>
  <c r="BE198"/>
  <c r="BE206"/>
  <c r="BE215"/>
  <c r="BE244"/>
  <c r="BE252"/>
  <c r="BE110"/>
  <c r="BE115"/>
  <c r="BE131"/>
  <c r="BE225"/>
  <c r="BE236"/>
  <c r="BE260"/>
  <c r="BE284"/>
  <c r="E50"/>
  <c r="BE290"/>
  <c r="BE298"/>
  <c r="BE136"/>
  <c r="BE160"/>
  <c r="BE220"/>
  <c r="BE304"/>
  <c r="BE98"/>
  <c r="BE121"/>
  <c r="BE165"/>
  <c r="BE230"/>
  <c r="BE268"/>
  <c r="BE275"/>
  <c r="BE309"/>
  <c i="8" r="F39"/>
  <c i="1" r="BD63"/>
  <c i="7" r="J36"/>
  <c i="1" r="AW62"/>
  <c i="6" r="F37"/>
  <c i="1" r="BB60"/>
  <c i="10" r="F37"/>
  <c i="1" r="BD65"/>
  <c i="4" r="F37"/>
  <c i="1" r="BB58"/>
  <c i="5" r="F38"/>
  <c i="1" r="BC59"/>
  <c i="3" r="F38"/>
  <c i="1" r="BC57"/>
  <c i="10" r="J34"/>
  <c i="1" r="AW65"/>
  <c i="10" r="F36"/>
  <c i="1" r="BC65"/>
  <c i="7" r="F37"/>
  <c i="1" r="BB62"/>
  <c i="4" r="F36"/>
  <c i="1" r="BA58"/>
  <c i="2" r="F36"/>
  <c i="1" r="BA56"/>
  <c i="8" r="J36"/>
  <c i="1" r="AW63"/>
  <c i="4" r="F38"/>
  <c i="1" r="BC58"/>
  <c i="5" r="F37"/>
  <c i="1" r="BB59"/>
  <c i="4" r="F39"/>
  <c i="1" r="BD58"/>
  <c i="2" r="F38"/>
  <c i="1" r="BC56"/>
  <c i="6" r="F39"/>
  <c i="1" r="BD60"/>
  <c i="10" r="F35"/>
  <c i="1" r="BB65"/>
  <c i="3" r="F39"/>
  <c i="1" r="BD57"/>
  <c i="2" r="F37"/>
  <c i="1" r="BB56"/>
  <c i="6" r="J36"/>
  <c i="1" r="AW60"/>
  <c i="5" r="F39"/>
  <c i="1" r="BD59"/>
  <c i="9" r="F37"/>
  <c i="1" r="BB64"/>
  <c i="2" r="J36"/>
  <c i="1" r="AW56"/>
  <c i="9" r="F39"/>
  <c i="1" r="BD64"/>
  <c i="8" r="F37"/>
  <c i="1" r="BB63"/>
  <c i="7" r="F38"/>
  <c i="1" r="BC62"/>
  <c i="3" r="F36"/>
  <c i="1" r="BA57"/>
  <c i="9" r="J32"/>
  <c i="5" r="F36"/>
  <c i="1" r="BA59"/>
  <c i="7" r="F36"/>
  <c i="1" r="BA62"/>
  <c i="7" r="F39"/>
  <c i="1" r="BD62"/>
  <c i="9" r="J36"/>
  <c i="1" r="AW64"/>
  <c i="3" r="F37"/>
  <c i="1" r="BB57"/>
  <c i="9" r="F36"/>
  <c i="1" r="BA64"/>
  <c i="4" r="J36"/>
  <c i="1" r="AW58"/>
  <c i="2" r="F39"/>
  <c i="1" r="BD56"/>
  <c i="6" r="F36"/>
  <c i="1" r="BA60"/>
  <c i="8" r="F36"/>
  <c i="1" r="BA63"/>
  <c i="9" r="F38"/>
  <c i="1" r="BC64"/>
  <c i="6" r="F38"/>
  <c i="1" r="BC60"/>
  <c i="10" r="F34"/>
  <c i="1" r="BA65"/>
  <c i="5" r="J36"/>
  <c i="1" r="AW59"/>
  <c i="8" r="F38"/>
  <c i="1" r="BC63"/>
  <c r="AS54"/>
  <c i="3" r="J36"/>
  <c i="1" r="AW57"/>
  <c i="8" l="1" r="T92"/>
  <c i="4" r="T96"/>
  <c r="T95"/>
  <c i="8" r="T252"/>
  <c i="4" r="R96"/>
  <c r="R95"/>
  <c r="BK96"/>
  <c r="J96"/>
  <c r="J64"/>
  <c i="8" r="R92"/>
  <c i="7" r="P93"/>
  <c i="1" r="AU62"/>
  <c i="7" r="T93"/>
  <c r="R93"/>
  <c i="8" r="R252"/>
  <c i="2" r="T108"/>
  <c r="T95"/>
  <c i="4" r="P95"/>
  <c i="1" r="AU58"/>
  <c i="2" r="P108"/>
  <c r="P95"/>
  <c i="1" r="AU56"/>
  <c i="3" r="BK92"/>
  <c r="J92"/>
  <c r="J64"/>
  <c i="2" r="R95"/>
  <c i="8" r="P92"/>
  <c r="P91"/>
  <c i="1" r="AU63"/>
  <c i="8" r="BK92"/>
  <c r="J92"/>
  <c r="J64"/>
  <c i="1" r="AG64"/>
  <c i="2" r="BK289"/>
  <c r="J289"/>
  <c r="J70"/>
  <c i="4" r="BK315"/>
  <c r="J315"/>
  <c r="J70"/>
  <c i="2" r="BK96"/>
  <c r="J96"/>
  <c r="J64"/>
  <c i="7" r="BK94"/>
  <c r="J94"/>
  <c r="J64"/>
  <c i="3" r="BK234"/>
  <c r="J234"/>
  <c r="J67"/>
  <c i="10" r="BK82"/>
  <c r="J82"/>
  <c r="J60"/>
  <c i="8" r="BK91"/>
  <c r="J91"/>
  <c r="J63"/>
  <c i="6" r="BK87"/>
  <c r="J87"/>
  <c i="5" r="BK87"/>
  <c r="J87"/>
  <c r="J63"/>
  <c i="2" r="F35"/>
  <c i="1" r="AZ56"/>
  <c r="BD61"/>
  <c i="6" r="F35"/>
  <c i="1" r="AZ60"/>
  <c r="BC61"/>
  <c r="AY61"/>
  <c i="8" r="F35"/>
  <c i="1" r="AZ63"/>
  <c i="4" r="J35"/>
  <c i="1" r="AV58"/>
  <c r="AT58"/>
  <c r="BB61"/>
  <c r="AX61"/>
  <c i="3" r="F35"/>
  <c i="1" r="AZ57"/>
  <c i="7" r="F35"/>
  <c i="1" r="AZ62"/>
  <c i="2" r="J35"/>
  <c i="1" r="AV56"/>
  <c r="AT56"/>
  <c r="BD55"/>
  <c i="10" r="J33"/>
  <c i="1" r="AV65"/>
  <c r="AT65"/>
  <c r="BA55"/>
  <c r="AW55"/>
  <c i="5" r="J35"/>
  <c i="1" r="AV59"/>
  <c r="AT59"/>
  <c i="4" r="F35"/>
  <c i="1" r="AZ58"/>
  <c i="6" r="J35"/>
  <c i="1" r="AV60"/>
  <c r="AT60"/>
  <c r="BB55"/>
  <c r="AX55"/>
  <c i="9" r="J35"/>
  <c i="1" r="AV64"/>
  <c r="AT64"/>
  <c r="AN64"/>
  <c r="BC55"/>
  <c r="BA61"/>
  <c r="AW61"/>
  <c i="9" r="F35"/>
  <c i="1" r="AZ64"/>
  <c i="8" r="J35"/>
  <c i="1" r="AV63"/>
  <c r="AT63"/>
  <c i="6" r="J32"/>
  <c i="1" r="AG60"/>
  <c i="3" r="J35"/>
  <c i="1" r="AV57"/>
  <c r="AT57"/>
  <c i="5" r="F35"/>
  <c i="1" r="AZ59"/>
  <c i="10" r="F33"/>
  <c i="1" r="AZ65"/>
  <c i="7" r="J35"/>
  <c i="1" r="AV62"/>
  <c r="AT62"/>
  <c i="8" l="1" r="R91"/>
  <c r="T91"/>
  <c i="3" r="BK91"/>
  <c r="J91"/>
  <c i="10" r="BK81"/>
  <c r="J81"/>
  <c r="J59"/>
  <c i="7" r="BK93"/>
  <c r="J93"/>
  <c i="2" r="BK95"/>
  <c r="J95"/>
  <c i="4" r="BK95"/>
  <c r="J95"/>
  <c i="9" r="J41"/>
  <c i="1" r="AN60"/>
  <c i="6" r="J63"/>
  <c r="J41"/>
  <c i="7" r="J32"/>
  <c i="1" r="AG62"/>
  <c r="AZ61"/>
  <c r="AV61"/>
  <c r="AT61"/>
  <c i="3" r="J32"/>
  <c i="1" r="AG57"/>
  <c i="2" r="J32"/>
  <c i="1" r="AG56"/>
  <c r="BA54"/>
  <c r="AW54"/>
  <c r="AK30"/>
  <c i="5" r="J32"/>
  <c i="1" r="AG59"/>
  <c i="8" r="J32"/>
  <c i="1" r="AG63"/>
  <c r="BC54"/>
  <c r="W32"/>
  <c r="AU55"/>
  <c r="AY55"/>
  <c r="AU61"/>
  <c r="AZ55"/>
  <c r="BB54"/>
  <c r="AX54"/>
  <c i="4" r="J32"/>
  <c i="1" r="AG58"/>
  <c r="BD54"/>
  <c r="W33"/>
  <c i="7" l="1" r="J41"/>
  <c i="2" r="J41"/>
  <c i="3" r="J41"/>
  <c i="4" r="J41"/>
  <c i="3" r="J63"/>
  <c i="7" r="J63"/>
  <c i="2" r="J63"/>
  <c i="4" r="J63"/>
  <c i="8" r="J41"/>
  <c i="1" r="AN63"/>
  <c i="5" r="J41"/>
  <c i="1" r="AN59"/>
  <c r="AN56"/>
  <c r="AN62"/>
  <c r="AN57"/>
  <c r="AN58"/>
  <c r="AZ54"/>
  <c r="AV54"/>
  <c r="AK29"/>
  <c r="AG55"/>
  <c r="AG61"/>
  <c i="10" r="J30"/>
  <c i="1" r="AG65"/>
  <c r="AY54"/>
  <c r="AU54"/>
  <c r="W31"/>
  <c r="W30"/>
  <c r="AV55"/>
  <c r="AT55"/>
  <c r="AN55"/>
  <c l="1" r="AN61"/>
  <c i="10" r="J39"/>
  <c i="1" r="AN65"/>
  <c r="W29"/>
  <c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<sst xmlns="http://schemas.openxmlformats.org/spreadsheetml/2006/main">
  <si>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</si>
  <si>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</si>
  <si>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</si>
  <si>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</si>
  <si>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</si>
  <si>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{7d202331-7ddb-4b55-8532-7ecf0bdc6c97}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</si>
  <si>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</si>
  <si>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</si>
  <si>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</si>
  <si>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</si>
  <si>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</si>
  <si>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</si>
  <si>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</si>
  <si>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</si>
  <si>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0061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</si>
  <si>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</si>
  <si>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</si>
  <si>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 + R Voroněž_aktualizace</t>
  </si>
  <si>
    <t>KSO:</t>
  </si>
  <si>
    <t/>
  </si>
  <si>
    <t>CC-CZ:</t>
  </si>
  <si>
    <t>Místo:</t>
  </si>
  <si>
    <t>Brno</t>
  </si>
  <si>
    <t>Datum:</t>
  </si>
  <si>
    <t>1. 10. 2025</t>
  </si>
  <si>
    <t>Zadavatel:</t>
  </si>
  <si>
    <t>IČ:</t>
  </si>
  <si>
    <t>60733098</t>
  </si>
  <si>
    <t>Brněnské komunikace, a.s.</t>
  </si>
  <si>
    <t>DIČ:</t>
  </si>
  <si>
    <t>CZ60733098</t>
  </si>
  <si>
    <t>Účastník:</t>
  </si>
  <si>
    <t>Vyplň údaj</t>
  </si>
  <si>
    <t>Projektant:</t>
  </si>
  <si>
    <t>48029483</t>
  </si>
  <si>
    <t>AŽD Praha, s.r.o.</t>
  </si>
  <si>
    <t>CZ48029483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</si>
  <si>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</si>
  <si>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</si>
  <si>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</si>
  <si>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</si>
  <si>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</si>
  <si>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</si>
  <si>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</si>
  <si>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</si>
  <si>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</si>
  <si>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</si>
  <si>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</si>
  <si>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</si>
  <si>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</si>
  <si>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</si>
  <si>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</si>
  <si>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</si>
  <si>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</si>
  <si>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</si>
  <si>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</si>
  <si>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</si>
  <si>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</si>
  <si>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</si>
  <si>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</si>
  <si>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</si>
  <si>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</si>
  <si>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</si>
  <si>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</si>
  <si>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</si>
  <si>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</si>
  <si>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</si>
  <si>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</si>
  <si>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</si>
  <si>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</si>
  <si>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</si>
  <si>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</si>
  <si>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</si>
  <si>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</si>
  <si>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</si>
  <si>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</si>
  <si>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</si>
  <si>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</si>
  <si>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</si>
  <si>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411</t>
  </si>
  <si>
    <t>Závorový systém Voroněž 2</t>
  </si>
  <si>
    <t>STA</t>
  </si>
  <si>
    <t>1</t>
  </si>
  <si>
    <t>{5b9cc96c-4416-469b-ace0-f69dad093955}</t>
  </si>
  <si>
    <t>2</t>
  </si>
  <si>
    <t>/</t>
  </si>
  <si>
    <t>SO 411.1</t>
  </si>
  <si>
    <t>Výkopové práce</t>
  </si>
  <si>
    <t>Soupis</t>
  </si>
  <si>
    <t>{4a647afd-73a9-48cd-a085-72cf550125a2}</t>
  </si>
  <si>
    <t>SO 411.2</t>
  </si>
  <si>
    <t>Technologie závorového systému</t>
  </si>
  <si>
    <t>{f34fcb8a-627d-4ec6-a58a-e8b741b3ffcc}</t>
  </si>
  <si>
    <t>SO 411.3</t>
  </si>
  <si>
    <t>Stavební úpravy</t>
  </si>
  <si>
    <t>{25513a60-b6f9-4cd1-82d7-9a924e2a9cf9}</t>
  </si>
  <si>
    <t>SO 411.4</t>
  </si>
  <si>
    <t>Kamerový dohled</t>
  </si>
  <si>
    <t>{9e5244c6-c956-43f4-afbc-db0a9ef53a75}</t>
  </si>
  <si>
    <t>SO 411.5</t>
  </si>
  <si>
    <t>Svislé a vodorovné dopravní značení</t>
  </si>
  <si>
    <t>{3733bc2d-e99c-4221-9d4a-a02d54836795}</t>
  </si>
  <si>
    <t>SO 412</t>
  </si>
  <si>
    <t>Závorový systém BVV 4. brána</t>
  </si>
  <si>
    <t>{329da14b-97f6-4973-b347-4b1fca211dcc}</t>
  </si>
  <si>
    <t>SO 412.1</t>
  </si>
  <si>
    <t>{f949f489-2b56-4a5d-bde1-bdb94f30c30f}</t>
  </si>
  <si>
    <t>SO 412.2</t>
  </si>
  <si>
    <t>{b2db75a5-36ef-4003-8470-c5c6811a797d}</t>
  </si>
  <si>
    <t>SO 412.3</t>
  </si>
  <si>
    <t>{4cd8dc9a-58ef-4e7f-a4f5-c644ea4f2114}</t>
  </si>
  <si>
    <t>OST</t>
  </si>
  <si>
    <t>Centrální vzdálený dohledový systém</t>
  </si>
  <si>
    <t>{38938d0f-339d-435a-b298-b49b2d754c53}</t>
  </si>
  <si>
    <t>KRYCÍ LIST SOUPISU PRACÍ</t>
  </si>
  <si>
    <t>Objekt:</t>
  </si>
  <si>
    <t>SO 411 - Závorový systém Voroněž 2</t>
  </si>
  <si>
    <t>Soupis:</t>
  </si>
  <si>
    <t>SO 411.1 - Výkopové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</si>
  <si>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</si>
  <si>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</si>
  <si>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</si>
  <si>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</si>
  <si>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</si>
  <si>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</si>
  <si>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M - Práce a dodávky M</t>
  </si>
  <si>
    <t xml:space="preserve">    21-M - Elektromontáže</t>
  </si>
  <si>
    <t xml:space="preserve">    23-M - Montáže potrubí</t>
  </si>
  <si>
    <t xml:space="preserve">    46-M - Zemní práce při extr.mont.pracích</t>
  </si>
  <si>
    <t xml:space="preserve">VRN -  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</si>
  <si>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</si>
  <si>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</si>
  <si>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</si>
  <si>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</si>
  <si>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</si>
  <si>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</si>
  <si>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</si>
  <si>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</si>
  <si>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</si>
  <si>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</si>
  <si>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</si>
  <si>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</si>
  <si>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</si>
  <si>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</si>
  <si>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</si>
  <si>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</si>
  <si>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</si>
  <si>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</si>
  <si>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</si>
  <si>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</si>
  <si>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</si>
  <si>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131213131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</si>
  <si>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</si>
  <si>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m3</t>
  </si>
  <si>
    <t>CS ÚRS 2025 02</t>
  </si>
  <si>
    <t>4</t>
  </si>
  <si>
    <t>1850628451</t>
  </si>
  <si>
    <t>Online PSC</t>
  </si>
  <si>
    <t>https://podminky.urs.cz/item/CS_URS_2025_02/131213131</t>
  </si>
  <si>
    <t>VV</t>
  </si>
  <si>
    <t>SO411 - v.č. C.3.1</t>
  </si>
  <si>
    <t>- výkop startovacích a cílovových jam protlaků:</t>
  </si>
  <si>
    <t>(1,5*2*1,5)*4</t>
  </si>
  <si>
    <t>161111502</t>
  </si>
  <si>
    <t>Svislé přemístění výkopku nošením bez naložení, avšak s vyprázdněním nádoby na hromady nebo do dopravního prostředku z horniny třídy těžitelnosti I skupiny 1 až 3, při hloubce výkopu přes 3 do 6 m</t>
  </si>
  <si>
    <t>1993392375</t>
  </si>
  <si>
    <t>https://podminky.urs.cz/item/CS_URS_2025_02/161111502</t>
  </si>
  <si>
    <t>M</t>
  </si>
  <si>
    <t>Práce a dodávky M</t>
  </si>
  <si>
    <t>3</t>
  </si>
  <si>
    <t>21-M</t>
  </si>
  <si>
    <t>Elektromontáže</t>
  </si>
  <si>
    <t>210220452</t>
  </si>
  <si>
    <t>Montáž hromosvodného vedení ochranných prvků a doplňků ochranného pospojování pevně</t>
  </si>
  <si>
    <t>m</t>
  </si>
  <si>
    <t>64</t>
  </si>
  <si>
    <t>410091780</t>
  </si>
  <si>
    <t>https://podminky.urs.cz/item/CS_URS_2025_02/210220452</t>
  </si>
  <si>
    <t>- montáž hromosvodového vedení. Odměřeno v AutoCadu:</t>
  </si>
  <si>
    <t>297,5</t>
  </si>
  <si>
    <t>35441072</t>
  </si>
  <si>
    <t>drát D 8mm FeZn pro hromosvod</t>
  </si>
  <si>
    <t>kg</t>
  </si>
  <si>
    <t>256</t>
  </si>
  <si>
    <t>1884589986</t>
  </si>
  <si>
    <t xml:space="preserve">Poznámka k položce:   </t>
  </si>
  <si>
    <t xml:space="preserve">hmotnost: 0,4 Kg/m   </t>
  </si>
  <si>
    <t>297,5*0,4</t>
  </si>
  <si>
    <t>5</t>
  </si>
  <si>
    <t>210812033</t>
  </si>
  <si>
    <t>Montáž izolovaných kabelů měděných do 1 kV bez ukončení plných nebo laněných kulatých (např. CYKY, CYKFY) uložených volně nebo v liště počtu a průřezu žil 4x6 až 10 mm2</t>
  </si>
  <si>
    <t>1606779862</t>
  </si>
  <si>
    <t>https://podminky.urs.cz/item/CS_URS_2025_02/210812033</t>
  </si>
  <si>
    <t>- montáž kabelu CYKY-J 4x10. Odměřeno v AutoCadu:</t>
  </si>
  <si>
    <t>110</t>
  </si>
  <si>
    <t>6</t>
  </si>
  <si>
    <t>34111076</t>
  </si>
  <si>
    <t>kabel instalační jádro Cu plné izolace PVC plášť PVC 450/750V (CYKY) 4x10mm2</t>
  </si>
  <si>
    <t>1520585639</t>
  </si>
  <si>
    <t>- včetně prořezu</t>
  </si>
  <si>
    <t>110*1,05</t>
  </si>
  <si>
    <t>7</t>
  </si>
  <si>
    <t>210812035</t>
  </si>
  <si>
    <t>Montáž izolovaných kabelů měděných do 1 kV bez ukončení plných nebo laněných kulatých (např. CYKY, CYKFY) uložených volně nebo v liště počtu a průřezu žil 4x16 mm2</t>
  </si>
  <si>
    <t>1599476107</t>
  </si>
  <si>
    <t>https://podminky.urs.cz/item/CS_URS_2025_02/210812035</t>
  </si>
  <si>
    <t>- montáž kabelu CYKY-J 4x16. Odměřeno v AutoCadu:</t>
  </si>
  <si>
    <t>130</t>
  </si>
  <si>
    <t>8</t>
  </si>
  <si>
    <t>34111080</t>
  </si>
  <si>
    <t>kabel instalační jádro Cu plné izolace PVC plášť PVC 450/750V (CYKY) 4x16mm2</t>
  </si>
  <si>
    <t>-314464630</t>
  </si>
  <si>
    <t>130*1,05</t>
  </si>
  <si>
    <t>9</t>
  </si>
  <si>
    <t>210812037</t>
  </si>
  <si>
    <t>Montáž izolovaných kabelů měděných do 1 kV bez ukončení plných nebo laněných kulatých (např. CYKY, CYKFY) uložených volně nebo v liště počtu a průřezu žil 4x25 až 35 mm2</t>
  </si>
  <si>
    <t>1635554278</t>
  </si>
  <si>
    <t>https://podminky.urs.cz/item/CS_URS_2025_02/210812037</t>
  </si>
  <si>
    <t>- montáž kabelu CYKY-J 4x25 v budově krytého parkoviště. Odměřeno v AutoCadu:</t>
  </si>
  <si>
    <t>140</t>
  </si>
  <si>
    <t>10</t>
  </si>
  <si>
    <t>34111610</t>
  </si>
  <si>
    <t>kabel silový jádro Cu izolace PVC plášť PVC 0,6/1kV (1-CYKY) 4x25mm2</t>
  </si>
  <si>
    <t>1315374292</t>
  </si>
  <si>
    <t>140*1,05</t>
  </si>
  <si>
    <t>23-M</t>
  </si>
  <si>
    <t>Montáže potrubí</t>
  </si>
  <si>
    <t>11</t>
  </si>
  <si>
    <t>230011002</t>
  </si>
  <si>
    <t>Montáž potrubí z trub ocelových hladkých tř. 11 až 13 Ø 14 mm, tl. 2,0 mm</t>
  </si>
  <si>
    <t>-742141014</t>
  </si>
  <si>
    <t>https://podminky.urs.cz/item/CS_URS_2025_02/230011002</t>
  </si>
  <si>
    <t>- montáž ocelové chráničky pro svedení napájecího kabelu z 1 NP budovy vícepodlažních garáží do země</t>
  </si>
  <si>
    <t>14015014</t>
  </si>
  <si>
    <t>trubka ocelová bezešvá přesná jakost 11 353 14x2,0mm</t>
  </si>
  <si>
    <t>-620891166</t>
  </si>
  <si>
    <t>- dodávka ocelové chráničky pro svedení napájecího kabelu z 1 NP budovy vícepodlažních garáží do země</t>
  </si>
  <si>
    <t>46-M</t>
  </si>
  <si>
    <t>Zemní práce při extr.mont.pracích</t>
  </si>
  <si>
    <t>13</t>
  </si>
  <si>
    <t>460010024</t>
  </si>
  <si>
    <t>Vytyčení trasy vedení kabelového (podzemního) v zastavěném prostoru</t>
  </si>
  <si>
    <t>km</t>
  </si>
  <si>
    <t>-805079150</t>
  </si>
  <si>
    <t>https://podminky.urs.cz/item/CS_URS_2025_02/460010024</t>
  </si>
  <si>
    <t>- odměřeno v AutoCadu:</t>
  </si>
  <si>
    <t>(297,5)*0,001</t>
  </si>
  <si>
    <t>14</t>
  </si>
  <si>
    <t>460010025</t>
  </si>
  <si>
    <t>Vytyčení trasy inženýrských sítí v zastavěném prostoru</t>
  </si>
  <si>
    <t>151538</t>
  </si>
  <si>
    <t>https://podminky.urs.cz/item/CS_URS_2025_02/460010025</t>
  </si>
  <si>
    <t>(297,5)*0,001*10</t>
  </si>
  <si>
    <t>15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</si>
  <si>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</si>
  <si>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</si>
  <si>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29632810</t>
  </si>
  <si>
    <t>https://podminky.urs.cz/item/CS_URS_2025_02/460131113</t>
  </si>
  <si>
    <t>- výkop pro RMS1, RMS2, RMS3:</t>
  </si>
  <si>
    <t>(1,5*0,8*1)*3</t>
  </si>
  <si>
    <t>- výkop pro PT3:</t>
  </si>
  <si>
    <t>(1,5*0,8*1)</t>
  </si>
  <si>
    <t>- výkop pro optické šachty:</t>
  </si>
  <si>
    <t>(0,62*0,82*0,54)*2</t>
  </si>
  <si>
    <t>Součet</t>
  </si>
  <si>
    <t>16</t>
  </si>
  <si>
    <t>406144200-R</t>
  </si>
  <si>
    <t xml:space="preserve">kabelová komora vodotěsná, včetně víka </t>
  </si>
  <si>
    <t>kus</t>
  </si>
  <si>
    <t>Cena pro projekt</t>
  </si>
  <si>
    <t>-1113615309</t>
  </si>
  <si>
    <t>- dodávka optické šachty:</t>
  </si>
  <si>
    <t>17</t>
  </si>
  <si>
    <t>406100019-R</t>
  </si>
  <si>
    <t>Optická spojka 48 vláken</t>
  </si>
  <si>
    <t>-102762378</t>
  </si>
  <si>
    <t>18</t>
  </si>
  <si>
    <t>460161152</t>
  </si>
  <si>
    <t>Hloubení kabelových rýh ručně včetně urovnání dna s přemístěním výkopku do vzdálenosti 3 m od okraje jámy nebo s naložením na dopravní prostředek šířky 35 cm hloubky 60 cm v hornině třídy těžitelnosti I skupiny 3</t>
  </si>
  <si>
    <t>-234424252</t>
  </si>
  <si>
    <t>https://podminky.urs.cz/item/CS_URS_2025_02/460161152</t>
  </si>
  <si>
    <t>- výkop 35 x 60 ručně - odměřeno v AutoCadu:</t>
  </si>
  <si>
    <t>7+185+19</t>
  </si>
  <si>
    <t>19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</si>
  <si>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</si>
  <si>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</si>
  <si>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-1443173397</t>
  </si>
  <si>
    <t>https://podminky.urs.cz/item/CS_URS_2025_02/460161312</t>
  </si>
  <si>
    <t>- výkop 50 x 120 ručně - odměřeno v AutoCadu:</t>
  </si>
  <si>
    <t>11+4,5</t>
  </si>
  <si>
    <t>20</t>
  </si>
  <si>
    <t>460341113</t>
  </si>
  <si>
    <t>Vodorovné přemístění (odvoz) horniny dopravními prostředky včetně složení, bez naložení a rozprostření jakékoliv třídy, na vzdálenost přes 500 do 1000 m</t>
  </si>
  <si>
    <t>231397554</t>
  </si>
  <si>
    <t>https://podminky.urs.cz/item/CS_URS_2025_02/460341113</t>
  </si>
  <si>
    <t>- přebytečná zemina z výkopu 35 x 60 - odměřeno v AutoCadu:</t>
  </si>
  <si>
    <t>(7+185+19)*0,35*0,2</t>
  </si>
  <si>
    <t>- přebytečná zemina z výkopu 50 x 120 - odměřeno v AutoCadu:</t>
  </si>
  <si>
    <t>(11+4,5)*0,5*0,2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</si>
  <si>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</si>
  <si>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</si>
  <si>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1779452242</t>
  </si>
  <si>
    <t>https://podminky.urs.cz/item/CS_URS_2025_02/460341121</t>
  </si>
  <si>
    <t>Za dalších 9 km:</t>
  </si>
  <si>
    <t>(7+185+19)*0,35*0,2*9</t>
  </si>
  <si>
    <t>(11+4,5)*0,5*0,2*9</t>
  </si>
  <si>
    <t>22</t>
  </si>
  <si>
    <t>460431162</t>
  </si>
  <si>
    <t>Zásyp kabelových rýh ručně s přemístění sypaniny ze vzdálenosti do 10 m, s uložením výkopku ve vrstvách včetně zhutnění a úpravy povrchu šířky 35 cm hloubky 60 cm z horniny třídy těžitelnosti I skupiny 3</t>
  </si>
  <si>
    <t>83615816</t>
  </si>
  <si>
    <t>https://podminky.urs.cz/item/CS_URS_2025_02/460431162</t>
  </si>
  <si>
    <t>23</t>
  </si>
  <si>
    <t>460431332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</si>
  <si>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</si>
  <si>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1041291022</t>
  </si>
  <si>
    <t>https://podminky.urs.cz/item/CS_URS_2025_02/460431332</t>
  </si>
  <si>
    <t>24</t>
  </si>
  <si>
    <t>460631127</t>
  </si>
  <si>
    <t>Zemní protlaky neřízený zemní protlak (krtek) v hornině třídy těžitelnosti I a II skupiny 3 a 4 průměr protlaku přes 125 do 160 mm</t>
  </si>
  <si>
    <t>327973375</t>
  </si>
  <si>
    <t>https://podminky.urs.cz/item/CS_URS_2025_02/460631127</t>
  </si>
  <si>
    <t>- nové prostupy:</t>
  </si>
  <si>
    <t>52+14</t>
  </si>
  <si>
    <t>25</t>
  </si>
  <si>
    <t>28613818-R</t>
  </si>
  <si>
    <t>trubka vodovodní HDPE (IPE) tyče 6,12m 160x9,1mm</t>
  </si>
  <si>
    <t>1014732942</t>
  </si>
  <si>
    <t>3*(52+9)</t>
  </si>
  <si>
    <t>2*14</t>
  </si>
  <si>
    <t>26</t>
  </si>
  <si>
    <t>460641113</t>
  </si>
  <si>
    <t>Základové konstrukce základ bez bednění do rostlé zeminy z monolitického betonu tř. C 16/20</t>
  </si>
  <si>
    <t>2125414247</t>
  </si>
  <si>
    <t>https://podminky.urs.cz/item/CS_URS_2025_02/460641113</t>
  </si>
  <si>
    <t>- základ pro rozvaděče RMS1, RMS2, RMS3:</t>
  </si>
  <si>
    <t>- základ pro platební automat PT3:</t>
  </si>
  <si>
    <t>27</t>
  </si>
  <si>
    <t>460641411</t>
  </si>
  <si>
    <t>Základové konstrukce bednění s případnými vzpěrami nezabudované zřízení</t>
  </si>
  <si>
    <t>m2</t>
  </si>
  <si>
    <t>-948201493</t>
  </si>
  <si>
    <t>https://podminky.urs.cz/item/CS_URS_2025_02/460641411</t>
  </si>
  <si>
    <t>- bednění základů rozvaděčů RMS1, RMS2, RMS3:</t>
  </si>
  <si>
    <t>(2*(1,5*1)+2*(0,8*1))*3</t>
  </si>
  <si>
    <t>- bednění základu platebního automatu PT3:</t>
  </si>
  <si>
    <t>(2*(1,5*1)+2*(0,8*1))</t>
  </si>
  <si>
    <t>28</t>
  </si>
  <si>
    <t>460641412</t>
  </si>
  <si>
    <t>Základové konstrukce bednění s případnými vzpěrami nezabudované odstranění</t>
  </si>
  <si>
    <t>-1840738546</t>
  </si>
  <si>
    <t>https://podminky.urs.cz/item/CS_URS_2025_02/460641412</t>
  </si>
  <si>
    <t>29</t>
  </si>
  <si>
    <t>460661512</t>
  </si>
  <si>
    <t>Kabelové lože z písku včetně podsypu, zhutnění a urovnání povrchu pro kabely nn zakryté plastovou fólií, šířky přes 25 do 50 cm</t>
  </si>
  <si>
    <t>-122557567</t>
  </si>
  <si>
    <t>https://podminky.urs.cz/item/CS_URS_2025_02/460661512</t>
  </si>
  <si>
    <t>30</t>
  </si>
  <si>
    <t>69311311</t>
  </si>
  <si>
    <t>pás varovný plný do výkopu š 330mm s potiskem</t>
  </si>
  <si>
    <t>1425673879</t>
  </si>
  <si>
    <t>31</t>
  </si>
  <si>
    <t>34571801</t>
  </si>
  <si>
    <t>chránička optického kabelu HDPE jednoplášťová bezhalogenová D 32/27mm</t>
  </si>
  <si>
    <t>635041680</t>
  </si>
  <si>
    <t>- chránička kabelů - odměřeno v AutoCadu:</t>
  </si>
  <si>
    <t>(2*(7+185+19+11+4,5))*1,25</t>
  </si>
  <si>
    <t>32</t>
  </si>
  <si>
    <t>-1327044259</t>
  </si>
  <si>
    <t>- chráničky v překopech:</t>
  </si>
  <si>
    <t>2*11+4,5</t>
  </si>
  <si>
    <t>33</t>
  </si>
  <si>
    <t>34571358</t>
  </si>
  <si>
    <t>trubka elektroinstalační ohebná dvouplášťová korugovaná HDPE (chránička) D 136/160mm</t>
  </si>
  <si>
    <t>-576584899</t>
  </si>
  <si>
    <t>VRN</t>
  </si>
  <si>
    <t xml:space="preserve">  Vedlejší rozpočtové náklady</t>
  </si>
  <si>
    <t>34</t>
  </si>
  <si>
    <t>012103101</t>
  </si>
  <si>
    <t>Náklady na vytýčení inženýrských sítí</t>
  </si>
  <si>
    <t>1024</t>
  </si>
  <si>
    <t>1286921222</t>
  </si>
  <si>
    <t>Vytýčení inženýrských sítí dotčených nebo souvisejících se stavbou před a v průběhu výstavby.</t>
  </si>
  <si>
    <t>35</t>
  </si>
  <si>
    <t>075002000</t>
  </si>
  <si>
    <t>Ochranná pásma</t>
  </si>
  <si>
    <t>-1041074923</t>
  </si>
  <si>
    <t>https://podminky.urs.cz/item/CS_URS_2025_02/075002000</t>
  </si>
  <si>
    <t>P</t>
  </si>
  <si>
    <t>Poznámka k položce:_x000d_
"Poznámka k položce:_x000d_
Zabezpečení tras stávajících kabelů na ploše staveniště, sondy pro _x000d_
ověření polohy inženýrských sítí."</t>
  </si>
  <si>
    <t>VRN1</t>
  </si>
  <si>
    <t>Průzkumné, geodetické a projektové práce</t>
  </si>
  <si>
    <t>36</t>
  </si>
  <si>
    <t>012303000</t>
  </si>
  <si>
    <t>Zeměměřičské práce při provádění stavby</t>
  </si>
  <si>
    <t>-243204628</t>
  </si>
  <si>
    <t>https://podminky.urs.cz/item/CS_URS_2025_02/012303000</t>
  </si>
  <si>
    <t>SO 401 - v.č. B - Souhrnná technická zpráva</t>
  </si>
  <si>
    <t>- přímo zadané:</t>
  </si>
  <si>
    <t>VRN3</t>
  </si>
  <si>
    <t>Zařízení staveniště</t>
  </si>
  <si>
    <t>37</t>
  </si>
  <si>
    <t>032002000</t>
  </si>
  <si>
    <t>Vybavení staveniště</t>
  </si>
  <si>
    <t>-1394602346</t>
  </si>
  <si>
    <t>https://podminky.urs.cz/item/CS_URS_2025_02/032002000</t>
  </si>
  <si>
    <t>38</t>
  </si>
  <si>
    <t>034203000</t>
  </si>
  <si>
    <t>Opatření na ochranu pozemků sousedních se staveništěm</t>
  </si>
  <si>
    <t>-1017046711</t>
  </si>
  <si>
    <t>https://podminky.urs.cz/item/CS_URS_2025_02/034203000</t>
  </si>
  <si>
    <t>- GZS vč. opatření na ochranu dle vyhl. 398/2009 Sb.</t>
  </si>
  <si>
    <t xml:space="preserve">- přímo zadané </t>
  </si>
  <si>
    <t>39</t>
  </si>
  <si>
    <t>034303000.1</t>
  </si>
  <si>
    <t>Náklady na dopravní značení na staveništi a/nebo v okolí staveniště</t>
  </si>
  <si>
    <t>kpl</t>
  </si>
  <si>
    <t>-1457233447</t>
  </si>
  <si>
    <t>Náklady na zřízení, údržbu a zrušení dočasného dopravního značení, potřebného k zajištění přístupu nebo provozu na staveništi a/nebo</t>
  </si>
  <si>
    <t>v okolí staveniště.</t>
  </si>
  <si>
    <t>Dopravně inženýrská opatření</t>
  </si>
  <si>
    <t>40</t>
  </si>
  <si>
    <t>034503000</t>
  </si>
  <si>
    <t>Informační tabule na staveništi</t>
  </si>
  <si>
    <t>-1273255455</t>
  </si>
  <si>
    <t>https://podminky.urs.cz/item/CS_URS_2025_02/034503000</t>
  </si>
  <si>
    <t>- Zařízení staveniště zabezpečení staveniště informační tabule</t>
  </si>
  <si>
    <t>- přímo zadané</t>
  </si>
  <si>
    <t>VRN7</t>
  </si>
  <si>
    <t>Provozní vlivy</t>
  </si>
  <si>
    <t>41</t>
  </si>
  <si>
    <t>072002000</t>
  </si>
  <si>
    <t>Silniční provoz</t>
  </si>
  <si>
    <t>-1993317846</t>
  </si>
  <si>
    <t>https://podminky.urs.cz/item/CS_URS_2025_02/072002000</t>
  </si>
  <si>
    <t>- Rušení prací silničním provozem</t>
  </si>
  <si>
    <t>SO 411.2 - Technologie závorového systému</t>
  </si>
  <si>
    <t xml:space="preserve">    22-M - Montáže technologických zařízení pro dopravní stavby</t>
  </si>
  <si>
    <t xml:space="preserve">    VRN4 - Inženýrská činnost</t>
  </si>
  <si>
    <t>210100004</t>
  </si>
  <si>
    <t>Ukončení vodičů izolovaných s označením a zapojením v rozváděči nebo na přístroji průřezu žíly do 25 mm2</t>
  </si>
  <si>
    <t>1671865444</t>
  </si>
  <si>
    <t>https://podminky.urs.cz/item/CS_URS_2025_02/210100004</t>
  </si>
  <si>
    <t>- ukončení napájecích kabelů</t>
  </si>
  <si>
    <t>1*4</t>
  </si>
  <si>
    <t>210101155</t>
  </si>
  <si>
    <t>Ukončení kabelů nebo vodičů koncovkou popř. vývodkou do 1 kV staniční epoxidovou kabelů celoplastových, počtu a průřezu žil do 3 x 50 a 4 x 35 mm2</t>
  </si>
  <si>
    <t>-326137212</t>
  </si>
  <si>
    <t>https://podminky.urs.cz/item/CS_URS_2025_02/210101155</t>
  </si>
  <si>
    <t>35436314</t>
  </si>
  <si>
    <t>hlava rozdělovací smršťovaná přímá do 1kV SKE 4f/1+2 kabel 12-32mm/průřez 1,5-35mm</t>
  </si>
  <si>
    <t>-1896078356</t>
  </si>
  <si>
    <t>210812011</t>
  </si>
  <si>
    <t>Montáž izolovaných kabelů měděných do 1 kV bez ukončení plných nebo laněných kulatých (např. CYKY, CYKFY) uložených volně nebo v liště počtu a průřezu žil 3x1,5 až 6 mm2</t>
  </si>
  <si>
    <t>-1075255782</t>
  </si>
  <si>
    <t>https://podminky.urs.cz/item/CS_URS_2025_02/210812011</t>
  </si>
  <si>
    <t>- montáž kabelu CYKY-J 3x1,5. Odměřeno v AutoCadu:</t>
  </si>
  <si>
    <t>34111030</t>
  </si>
  <si>
    <t>kabel instalační jádro Cu plné izolace PVC plášť PVC 450/750V (CYKY) 3x1,5mm2</t>
  </si>
  <si>
    <t>12474379</t>
  </si>
  <si>
    <t>15*1,05</t>
  </si>
  <si>
    <t>-1086206284</t>
  </si>
  <si>
    <t>- montáž kabelu CYKY-J 3x2,5. Odměřeno v AutoCadu:</t>
  </si>
  <si>
    <t>18+22+40</t>
  </si>
  <si>
    <t>34111036</t>
  </si>
  <si>
    <t>kabel instalační jádro Cu plné izolace PVC plášť PVC 450/750V (CYKY) 3x2,5mm2</t>
  </si>
  <si>
    <t>863258133</t>
  </si>
  <si>
    <t>(18+22+40)*1,05</t>
  </si>
  <si>
    <t>22-M</t>
  </si>
  <si>
    <t>Montáže technologických zařízení pro dopravní stavby</t>
  </si>
  <si>
    <t>220110192</t>
  </si>
  <si>
    <t xml:space="preserve">Montáž kabelové skříně se soklem </t>
  </si>
  <si>
    <t>-1667527836</t>
  </si>
  <si>
    <t>https://podminky.urs.cz/item/CS_URS_2025_02/220110192</t>
  </si>
  <si>
    <t>- montáž skříní podružných rozvaděčů RMS1, RMS2, RMS3:</t>
  </si>
  <si>
    <t>- montáž skříně optického rozvaděče:</t>
  </si>
  <si>
    <t>406100068</t>
  </si>
  <si>
    <t xml:space="preserve">Skříň optického rozvaděče </t>
  </si>
  <si>
    <t>-304707237</t>
  </si>
  <si>
    <t>- dodávka skříně optického rozvaděče:</t>
  </si>
  <si>
    <t>35711651-R</t>
  </si>
  <si>
    <t>rozvaděč elektroměrový plastový dvoudvéřový</t>
  </si>
  <si>
    <t>2061795959</t>
  </si>
  <si>
    <t>- dodávka skříní podružných rozvaděčů RMS1, RMS2, RMS3:</t>
  </si>
  <si>
    <t>např. typ NSYPLD8122G Thalassa PLD, 850x1115x320</t>
  </si>
  <si>
    <t>obsahuje:</t>
  </si>
  <si>
    <t>- 2x trojbodový závěr bez vložky</t>
  </si>
  <si>
    <t>- 2x vložka cylindrická</t>
  </si>
  <si>
    <t>- 2x zadní rám, rám A - 3x DIN lišta, rám B - vnitřní skříň (upřesní BKOM)</t>
  </si>
  <si>
    <t>- spojovací materiál</t>
  </si>
  <si>
    <t>406100047</t>
  </si>
  <si>
    <t>Základový rám pod řadič - plastový</t>
  </si>
  <si>
    <t>-1079332744</t>
  </si>
  <si>
    <t>- dodávka soklů skříní podružných rozvaděčů RMS1, RMS2, RMS3:</t>
  </si>
  <si>
    <t>např. typ NSCHN NSYZD1232G 7035 pro PLD812, 900x1115x320</t>
  </si>
  <si>
    <t>406100009</t>
  </si>
  <si>
    <t>Elektroinstalační materiál</t>
  </si>
  <si>
    <t>-97746842</t>
  </si>
  <si>
    <t>- elektroinstalační materiál v RMS1, RMS2, RMS3:</t>
  </si>
  <si>
    <t>220182031-R</t>
  </si>
  <si>
    <t>Zatažení kabelu FTP 6a do ochranné HDPE trubky</t>
  </si>
  <si>
    <t>-23002197</t>
  </si>
  <si>
    <t>- kabel protáhnout HDPE trubkami:</t>
  </si>
  <si>
    <t>60+10+2*20+10+7</t>
  </si>
  <si>
    <t>341310412</t>
  </si>
  <si>
    <t>kabel FTP 6a</t>
  </si>
  <si>
    <t>1445722712</t>
  </si>
  <si>
    <t>včetně prořezu</t>
  </si>
  <si>
    <t>(60+10+2*20+10+7)*1,05</t>
  </si>
  <si>
    <t>3411310413</t>
  </si>
  <si>
    <t>FTP konektor (Rj45) cat6a</t>
  </si>
  <si>
    <t>1334254369</t>
  </si>
  <si>
    <t>- konektory na kabelech UTP Cat5</t>
  </si>
  <si>
    <t>5*2</t>
  </si>
  <si>
    <t>220450002</t>
  </si>
  <si>
    <t>Montáž switche datového</t>
  </si>
  <si>
    <t>-890648061</t>
  </si>
  <si>
    <t>https://podminky.urs.cz/item/CS_URS_2025_02/220450002</t>
  </si>
  <si>
    <t>- montáž switche do RMS3:</t>
  </si>
  <si>
    <t>406100012</t>
  </si>
  <si>
    <t>Switch 8 portů</t>
  </si>
  <si>
    <t>-583277298</t>
  </si>
  <si>
    <t>220960165</t>
  </si>
  <si>
    <t>Montáž indukční smyčky jednozávitové s impedančním transformátorem</t>
  </si>
  <si>
    <t>518320658</t>
  </si>
  <si>
    <t>https://podminky.urs.cz/item/CS_URS_2025_02/220960165</t>
  </si>
  <si>
    <t>- montáž indukčních smyček závorového systému</t>
  </si>
  <si>
    <t>404611214</t>
  </si>
  <si>
    <t>Impedanční transformátor pro jednozávitové smyčky</t>
  </si>
  <si>
    <t>1685776072</t>
  </si>
  <si>
    <t>- dodávka indukčních smyček závorového systému</t>
  </si>
  <si>
    <t>406100009-R</t>
  </si>
  <si>
    <t>Montáž prvků závorového systému</t>
  </si>
  <si>
    <t>soubor</t>
  </si>
  <si>
    <t>-1693374274</t>
  </si>
  <si>
    <t>Obsahuje:</t>
  </si>
  <si>
    <t xml:space="preserve">-  drobná kabeláž</t>
  </si>
  <si>
    <t>- montáž HW</t>
  </si>
  <si>
    <t>- montáž SW</t>
  </si>
  <si>
    <t>- dopravné, režie, školení</t>
  </si>
  <si>
    <t>406144204</t>
  </si>
  <si>
    <t>Online parkovací systém s možností rozšíření</t>
  </si>
  <si>
    <t>474223466</t>
  </si>
  <si>
    <t>Online systém s možností rozšíření</t>
  </si>
  <si>
    <t xml:space="preserve">Obsahuje: </t>
  </si>
  <si>
    <t>- datový server pro parkovací systém se serverovým OS</t>
  </si>
  <si>
    <t>- PC pro systém LPR</t>
  </si>
  <si>
    <t>- LCD monitor</t>
  </si>
  <si>
    <t>- multifunkčí pokladní tiskárnu</t>
  </si>
  <si>
    <t xml:space="preserve">- čtečka čárového kódu </t>
  </si>
  <si>
    <t>- čtečka bezkontaktních karet</t>
  </si>
  <si>
    <t>- SW administrace</t>
  </si>
  <si>
    <t>- základní SW jádro pro 5 zařízení</t>
  </si>
  <si>
    <t>- SW pro správu karet</t>
  </si>
  <si>
    <t>- SW pro tvorbu databázových reportů</t>
  </si>
  <si>
    <t>- rozšíření SW o nadstandardní sadu šablon reportů určenou pro automatickou pokladnu</t>
  </si>
  <si>
    <t>- databázový server</t>
  </si>
  <si>
    <t xml:space="preserve">- IP telefon pro zajištění komunikace </t>
  </si>
  <si>
    <t>- SW pro tisk reklamních sdělení</t>
  </si>
  <si>
    <t>- webové rozhraní pro implementaci mobilních plateb</t>
  </si>
  <si>
    <t>406144201</t>
  </si>
  <si>
    <t xml:space="preserve">Dodávka parkovacího systému pro automobily </t>
  </si>
  <si>
    <t>-2005857527</t>
  </si>
  <si>
    <t>- základní set vjezdovéhé parkovacího terminálu</t>
  </si>
  <si>
    <t>- informační displej grafický</t>
  </si>
  <si>
    <t>- čtečka čárového 1D a 2D kódu</t>
  </si>
  <si>
    <t xml:space="preserve">- tiskárna parkovacích lístků </t>
  </si>
  <si>
    <t>- IP interkom</t>
  </si>
  <si>
    <t>- automatická pokladna</t>
  </si>
  <si>
    <t>- terminál pro akceptaci kontaktních i bezkontaktních platebních karet</t>
  </si>
  <si>
    <t>- automatická závora s detektorem pro rameno 3 m</t>
  </si>
  <si>
    <t>- standardní rameno délka 3 m</t>
  </si>
  <si>
    <t xml:space="preserve">- hliníkový dvoukomorový LED semafor </t>
  </si>
  <si>
    <t>- sloupek semaforu pro silniční závoru nízký</t>
  </si>
  <si>
    <t xml:space="preserve">- SW pro rozpoznání SPZ </t>
  </si>
  <si>
    <t>- kamera pro snímání SPZ</t>
  </si>
  <si>
    <t xml:space="preserve">- SW vybavení kamerového systému </t>
  </si>
  <si>
    <t>- sloupek kamery pro snímání SPZ</t>
  </si>
  <si>
    <t>013203000</t>
  </si>
  <si>
    <t>Dokumentace stavby (výkresová a textová)</t>
  </si>
  <si>
    <t>1369309463</t>
  </si>
  <si>
    <t>https://podminky.urs.cz/item/CS_URS_2025_02/013203000</t>
  </si>
  <si>
    <t>013254000</t>
  </si>
  <si>
    <t>Dokumentace skutečného provedení stavby</t>
  </si>
  <si>
    <t>1622238582</t>
  </si>
  <si>
    <t>https://podminky.urs.cz/item/CS_URS_2025_02/013254000</t>
  </si>
  <si>
    <t>VRN4</t>
  </si>
  <si>
    <t>Inženýrská činnost</t>
  </si>
  <si>
    <t>044002000</t>
  </si>
  <si>
    <t>Revize revize dočasných objektů nebo zařízení staveniště</t>
  </si>
  <si>
    <t>2067670760</t>
  </si>
  <si>
    <t>https://podminky.urs.cz/item/CS_URS_2025_02/044002000</t>
  </si>
  <si>
    <t>045303000</t>
  </si>
  <si>
    <t>Koordinační činnost</t>
  </si>
  <si>
    <t>1174921989</t>
  </si>
  <si>
    <t>https://podminky.urs.cz/item/CS_URS_2025_02/045303000</t>
  </si>
  <si>
    <t>- Kompletační činnost - inženýrská činnost dodavatelská</t>
  </si>
  <si>
    <t>SO 411.3 - Stavební úpravy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</si>
  <si>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</si>
  <si>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</si>
  <si>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</si>
  <si>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</si>
  <si>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</si>
  <si>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</si>
  <si>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751973469</t>
  </si>
  <si>
    <t>https://podminky.urs.cz/item/CS_URS_2025_02/113106123</t>
  </si>
  <si>
    <t xml:space="preserve">- rozebrání šedé zámk. dlažby  tvar I - odměřeno v AutoCadu:   </t>
  </si>
  <si>
    <t>7*0,35</t>
  </si>
  <si>
    <t>113107141</t>
  </si>
  <si>
    <t>Odstranění podkladů nebo krytů ručně s přemístěním hmot na skládku na vzdálenost do 3 m nebo s naložením na dopravní prostředek živičných, o tl. vrstvy do 50 mm</t>
  </si>
  <si>
    <t>497008767</t>
  </si>
  <si>
    <t>https://podminky.urs.cz/item/CS_URS_2025_02/113107141</t>
  </si>
  <si>
    <t>- rozebrání chodníku z LA - odměřeno v AutoCadu:</t>
  </si>
  <si>
    <t>(4+2,5+6,5+6)*0,35</t>
  </si>
  <si>
    <t>121112003</t>
  </si>
  <si>
    <t>Sejmutí ornice ručně při souvislé ploše, tl. vrstvy do 200 mm</t>
  </si>
  <si>
    <t>-273809654</t>
  </si>
  <si>
    <t>https://podminky.urs.cz/item/CS_URS_2025_02/121112003</t>
  </si>
  <si>
    <t>- výkopy v zeleném pásu. Odměřenov AutoCadu:</t>
  </si>
  <si>
    <t>(25+20,5+74+65,5)*0,35</t>
  </si>
  <si>
    <t>- výkop pro rozšíření komunikace:</t>
  </si>
  <si>
    <t>122251102</t>
  </si>
  <si>
    <t>Odkopávky a prokopávky nezapažené strojně v hornině třídy těžitelnosti I skupiny 3 přes 20 do 50 m3</t>
  </si>
  <si>
    <t>1296679996</t>
  </si>
  <si>
    <t>https://podminky.urs.cz/item/CS_URS_2025_02/122251102</t>
  </si>
  <si>
    <t>tř. 3 (dle ČSN 73 3050) = tř. I (dle ČSN EN 805)</t>
  </si>
  <si>
    <t>(2,45+6,65+84,75)*0,6</t>
  </si>
  <si>
    <t>122702119</t>
  </si>
  <si>
    <t>Odkopávky a prokopávky výsypek Příplatek k cenám za lepivost zemin</t>
  </si>
  <si>
    <t>CS ÚRS 2021 01</t>
  </si>
  <si>
    <t>421123530</t>
  </si>
  <si>
    <t>https://podminky.urs.cz/item/CS_URS_2021_01/122702119</t>
  </si>
  <si>
    <t>Příplatek za lepivost 30%</t>
  </si>
  <si>
    <t>((2,45+6,65+84,75)*0,6)*0,3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</si>
  <si>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</si>
  <si>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</si>
  <si>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1575264832</t>
  </si>
  <si>
    <t>https://podminky.urs.cz/item/CS_URS_2025_02/162651112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</si>
  <si>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</si>
  <si>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</si>
  <si>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147161130</t>
  </si>
  <si>
    <t>https://podminky.urs.cz/item/CS_URS_2025_02/181111111</t>
  </si>
  <si>
    <t>- úprava plochy zeleně. Odměřeno v AutoCadu:</t>
  </si>
  <si>
    <t>181351003</t>
  </si>
  <si>
    <t>Rozprostření a urovnání ornice v rovině nebo ve svahu sklonu do 1:5 strojně při souvislé ploše do 100 m2, tl. vrstvy do 200 mm</t>
  </si>
  <si>
    <t>1295774704</t>
  </si>
  <si>
    <t>https://podminky.urs.cz/item/CS_URS_2025_02/181351003</t>
  </si>
  <si>
    <t>181411141</t>
  </si>
  <si>
    <t>Založení trávníku na půdě předem připravené plochy do 1000 m2 výsevem včetně utažení parterového v rovině nebo na svahu do 1:5</t>
  </si>
  <si>
    <t>1904477330</t>
  </si>
  <si>
    <t>https://podminky.urs.cz/item/CS_URS_2025_02/181411141</t>
  </si>
  <si>
    <t>00572410</t>
  </si>
  <si>
    <t>osivo směs travní parková</t>
  </si>
  <si>
    <t>1629787297</t>
  </si>
  <si>
    <t>- osetí plochy kabelové trasy - odměřeno v AutoCadu:</t>
  </si>
  <si>
    <t>1Kg travního semene na 50m2 plochy</t>
  </si>
  <si>
    <t>64,75/50</t>
  </si>
  <si>
    <t>181951112</t>
  </si>
  <si>
    <t>Úprava pláně vyrovnáním výškových rozdílů strojně v hornině třídy těžitelnosti I, skupiny 1 až 3 se zhutněním</t>
  </si>
  <si>
    <t>462995591</t>
  </si>
  <si>
    <t>https://podminky.urs.cz/item/CS_URS_2025_02/181951112</t>
  </si>
  <si>
    <t>183205111</t>
  </si>
  <si>
    <t>Založení záhonu pro výsadbu rostlin v rovině nebo na svahu do 1:5 v zemině skupiny 1 až 2</t>
  </si>
  <si>
    <t>1893884158</t>
  </si>
  <si>
    <t>https://podminky.urs.cz/item/CS_URS_2025_02/183205111</t>
  </si>
  <si>
    <t>183403114</t>
  </si>
  <si>
    <t>Obdělání půdy kultivátorováním v rovině nebo na svahu do 1:5</t>
  </si>
  <si>
    <t>1922423566</t>
  </si>
  <si>
    <t>https://podminky.urs.cz/item/CS_URS_2025_02/183403114</t>
  </si>
  <si>
    <t>183403153</t>
  </si>
  <si>
    <t>Obdělání půdy hrabáním v rovině nebo na svahu do 1:5</t>
  </si>
  <si>
    <t>-1585637320</t>
  </si>
  <si>
    <t>https://podminky.urs.cz/item/CS_URS_2025_02/183403153</t>
  </si>
  <si>
    <t>185803111</t>
  </si>
  <si>
    <t>Ošetření trávníku jednorázové v rovině nebo na svahu do 1:5</t>
  </si>
  <si>
    <t>1613258979</t>
  </si>
  <si>
    <t>https://podminky.urs.cz/item/CS_URS_2025_02/185803111</t>
  </si>
  <si>
    <t>185804312</t>
  </si>
  <si>
    <t>Zalití rostlin vodou plochy záhonů jednotlivě přes 20 m2</t>
  </si>
  <si>
    <t>-1154424396</t>
  </si>
  <si>
    <t>https://podminky.urs.cz/item/CS_URS_2025_02/185804312</t>
  </si>
  <si>
    <t>- zálivka osetého povrchu kabelové trasy</t>
  </si>
  <si>
    <t>Zalévání trávníku vodou 8x po 10 l/m2</t>
  </si>
  <si>
    <t>64,75*0,001*8</t>
  </si>
  <si>
    <t>08211320</t>
  </si>
  <si>
    <t>voda pitná pro smluvní odběratele</t>
  </si>
  <si>
    <t>583071639</t>
  </si>
  <si>
    <t>185851121</t>
  </si>
  <si>
    <t>Dovoz vody pro zálivku rostlin na vzdálenost do 1000 m</t>
  </si>
  <si>
    <t>-1372626659</t>
  </si>
  <si>
    <t>https://podminky.urs.cz/item/CS_URS_2025_02/185851121</t>
  </si>
  <si>
    <t>185851129</t>
  </si>
  <si>
    <t>Dovoz vody pro zálivku rostlin Příplatek k ceně za každých dalších i započatých 1000 m</t>
  </si>
  <si>
    <t>-1948869718</t>
  </si>
  <si>
    <t>https://podminky.urs.cz/item/CS_URS_2025_02/185851129</t>
  </si>
  <si>
    <t>64,75*0,001*8*10</t>
  </si>
  <si>
    <t>Komunikace pozemní</t>
  </si>
  <si>
    <t>564801112</t>
  </si>
  <si>
    <t>Podklad ze štěrkodrti ŠD s rozprostřením a zhutněním plochy přes 100 m2, po zhutnění tl. 40 mm</t>
  </si>
  <si>
    <t>-1200817372</t>
  </si>
  <si>
    <t>https://podminky.urs.cz/item/CS_URS_2025_02/564801112</t>
  </si>
  <si>
    <t xml:space="preserve">- pokládka šedé zámk. dlažby  tvar I - odměřeno v AutoCadu:   </t>
  </si>
  <si>
    <t>- pokládka chodníku z LA - odměřeno v AutoCadu:</t>
  </si>
  <si>
    <t>- rozšíření komunikace:</t>
  </si>
  <si>
    <t>564851111</t>
  </si>
  <si>
    <t>Podklad ze štěrkodrti ŠD s rozprostřením a zhutněním plochy přes 100 m2, po zhutnění tl. 150 mm</t>
  </si>
  <si>
    <t>-133626688</t>
  </si>
  <si>
    <t>https://podminky.urs.cz/item/CS_URS_2025_02/564851111</t>
  </si>
  <si>
    <t>565175101</t>
  </si>
  <si>
    <t>Asfaltový beton vrstva podkladní ACP 16 z nemodifikovaného asfaltu s rozprostřením a zhutněním ACP 16 S v pruhu šířky do 1,5 m, po zhutnění tl. 100 mm</t>
  </si>
  <si>
    <t>601563836</t>
  </si>
  <si>
    <t>https://podminky.urs.cz/item/CS_URS_2025_02/565175101</t>
  </si>
  <si>
    <t>572404111</t>
  </si>
  <si>
    <t>Posyp živičného podkladu nebo krytu kamenivem drobným těženým nebo drceným bez zhutnění, v množství do 5 kg/m2</t>
  </si>
  <si>
    <t>-91273453</t>
  </si>
  <si>
    <t>https://podminky.urs.cz/item/CS_URS_2025_02/572404111</t>
  </si>
  <si>
    <t>573191111</t>
  </si>
  <si>
    <t>Postřik infiltrační kationaktivní emulzí v množství 1,00 kg/m2</t>
  </si>
  <si>
    <t>1546256207</t>
  </si>
  <si>
    <t>https://podminky.urs.cz/item/CS_URS_2025_02/573191111</t>
  </si>
  <si>
    <t>578132113</t>
  </si>
  <si>
    <t>Litý asfalt MA 8 (LAJ) s rozprostřením z nemodifikovaného asfaltu v pruhu šířky do 3 m tl. 30 mm</t>
  </si>
  <si>
    <t>1856219264</t>
  </si>
  <si>
    <t>https://podminky.urs.cz/item/CS_URS_2025_02/578132113</t>
  </si>
  <si>
    <t>1345488303</t>
  </si>
  <si>
    <t>- lokální vysprávka parkoviště za hotelem Voroněž 2</t>
  </si>
  <si>
    <t>- plocha parkoviště 3 000 m2</t>
  </si>
  <si>
    <t>- vysprávka 10%</t>
  </si>
  <si>
    <t>3000*0,1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</si>
  <si>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</si>
  <si>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</si>
  <si>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-862830385</t>
  </si>
  <si>
    <t>https://podminky.urs.cz/item/CS_URS_2025_02/596211110</t>
  </si>
  <si>
    <t>59245015</t>
  </si>
  <si>
    <t>dlažba zámková betonová tvaru I 200x165mm tl 60mm přírodní</t>
  </si>
  <si>
    <t>-766666348</t>
  </si>
  <si>
    <t>- využití stávající dlažby 80%</t>
  </si>
  <si>
    <t>(7*0,35)*0,2</t>
  </si>
  <si>
    <t>0,49*1,03 'Přepočtené koeficientem množství</t>
  </si>
  <si>
    <t>Ostatní konstrukce a práce, bourání</t>
  </si>
  <si>
    <t>919735111</t>
  </si>
  <si>
    <t>Řezání stávajícího živičného krytu nebo podkladu hloubky do 50 mm</t>
  </si>
  <si>
    <t>1619050715</t>
  </si>
  <si>
    <t>https://podminky.urs.cz/item/CS_URS_2025_02/919735111</t>
  </si>
  <si>
    <t>- chodník z litého asfaltu:</t>
  </si>
  <si>
    <t>2*4+2*2,5+2*6+4*0,35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</si>
  <si>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</si>
  <si>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</si>
  <si>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-1359334546</t>
  </si>
  <si>
    <t>https://podminky.urs.cz/item/CS_URS_2025_02/979054451</t>
  </si>
  <si>
    <t>997</t>
  </si>
  <si>
    <t>Přesun sutě</t>
  </si>
  <si>
    <t>997221561</t>
  </si>
  <si>
    <t>Vodorovná doprava suti bez naložení, ale se složením a s hrubým urovnáním z kusových materiálů, na vzdálenost do 1 km</t>
  </si>
  <si>
    <t>t</t>
  </si>
  <si>
    <t>-1614896490</t>
  </si>
  <si>
    <t>https://podminky.urs.cz/item/CS_URS_2025_02/997221561</t>
  </si>
  <si>
    <t>- šedá zámk. dlažba:</t>
  </si>
  <si>
    <t>(2,45*0,06*2,5)</t>
  </si>
  <si>
    <t>- litý asfalt:</t>
  </si>
  <si>
    <t>(6,65*0,15*2,62)</t>
  </si>
  <si>
    <t>997221611</t>
  </si>
  <si>
    <t>Nakládání na dopravní prostředky pro vodorovnou dopravu suti</t>
  </si>
  <si>
    <t>1927834934</t>
  </si>
  <si>
    <t>https://podminky.urs.cz/item/CS_URS_2025_02/997221611</t>
  </si>
  <si>
    <t>997221875</t>
  </si>
  <si>
    <t>Poplatek za uložení stavebního odpadu na recyklační skládce (skládkovné) asfaltového bez obsahu dehtu zatříděného do Katalogu odpadů pod kódem 17 03 02</t>
  </si>
  <si>
    <t>-492383547</t>
  </si>
  <si>
    <t>https://podminky.urs.cz/item/CS_URS_2025_02/997221875</t>
  </si>
  <si>
    <t>998</t>
  </si>
  <si>
    <t>Přesun hmot</t>
  </si>
  <si>
    <t>998223011</t>
  </si>
  <si>
    <t>Přesun hmot pro pozemní komunikace s krytem dlážděným dopravní vzdálenost do 200 m jakékoliv délky objektu</t>
  </si>
  <si>
    <t>-287030761</t>
  </si>
  <si>
    <t>https://podminky.urs.cz/item/CS_URS_2025_02/998223011</t>
  </si>
  <si>
    <t>- automatický výpočet</t>
  </si>
  <si>
    <t>0,916</t>
  </si>
  <si>
    <t>- přesun dlažby</t>
  </si>
  <si>
    <t>0,368</t>
  </si>
  <si>
    <t>- odvoz suti</t>
  </si>
  <si>
    <t>2,613</t>
  </si>
  <si>
    <t>-2023807607</t>
  </si>
  <si>
    <t>1202368498</t>
  </si>
  <si>
    <t>-1770277454</t>
  </si>
  <si>
    <t>824646766</t>
  </si>
  <si>
    <t>-1511267883</t>
  </si>
  <si>
    <t>1553680345</t>
  </si>
  <si>
    <t>SO 411.4 - Kamerový dohled</t>
  </si>
  <si>
    <t>220731022</t>
  </si>
  <si>
    <t>Montáž kamery v krytu včetně posazení na konzoli, přišroubování, připojení sítě 220 V, zapojení ovládacího konektoru, mechanického nastavení, utěsnění šroubů, přívodů, úpravy a zaizolování na konzolu nebo stativ</t>
  </si>
  <si>
    <t>449200949</t>
  </si>
  <si>
    <t>https://podminky.urs.cz/item/CS_URS_2025_02/220731022</t>
  </si>
  <si>
    <t>- montáž přehledové kamery K3.2:</t>
  </si>
  <si>
    <t>406100005-R</t>
  </si>
  <si>
    <t>Pevná kamera 1/2,8“ Full HD kamera 1920x1080, den/noc, venkovní kryt s vyhříváním, podle specifikace</t>
  </si>
  <si>
    <t>-1098561274</t>
  </si>
  <si>
    <t>- dodávka přehledové kamery K3.2:</t>
  </si>
  <si>
    <t>220731042</t>
  </si>
  <si>
    <t>Nastavení kamery s připojením do sítě a připojení koax. kabelu,připojení zkušebního monitoru,rozmontování kamery,připevnění objektivu,mechanického nastavení,elektrického nastavení dílů, proudu, geometrie,odpojení zkušebního monitoru a zapojení kamery otočné a pevné v krytu</t>
  </si>
  <si>
    <t>-1021809654</t>
  </si>
  <si>
    <t>https://podminky.urs.cz/item/CS_URS_2025_02/220731042</t>
  </si>
  <si>
    <t>v.č. B - Souhrnná technická zpráva</t>
  </si>
  <si>
    <t>- přehledová kamera K3.2:</t>
  </si>
  <si>
    <t>220731051</t>
  </si>
  <si>
    <t>Provedení kamerové zkoušky s montáží a kontrolou</t>
  </si>
  <si>
    <t>676901267</t>
  </si>
  <si>
    <t>https://podminky.urs.cz/item/CS_URS_2025_02/220731051</t>
  </si>
  <si>
    <t>220450008-R</t>
  </si>
  <si>
    <t>Programování a servisní konfigurace kamery a videocentrály, konfigurace síťového záznamu</t>
  </si>
  <si>
    <t xml:space="preserve">Cena  pro projekt</t>
  </si>
  <si>
    <t>12170701</t>
  </si>
  <si>
    <t>kompletace kamerového bodu</t>
  </si>
  <si>
    <t>SO 411.5 - Svislé a vodorovné dopravní značení</t>
  </si>
  <si>
    <t>914111111</t>
  </si>
  <si>
    <t>Montáž svislé dopravní značky základní velikosti do 1 m2 objímkami na sloupky nebo konzoly</t>
  </si>
  <si>
    <t>-925130236</t>
  </si>
  <si>
    <t>https://podminky.urs.cz/item/CS_URS_2025_02/914111111</t>
  </si>
  <si>
    <t>SO411 - v.č. C.4</t>
  </si>
  <si>
    <t>- montáž značky na sloupek svislého dopravního značení:</t>
  </si>
  <si>
    <t>40445647</t>
  </si>
  <si>
    <t>dodatkové tabulky E1, E2a,b , E6, E9, E10 E12c, E17 500x500mm</t>
  </si>
  <si>
    <t>945585027</t>
  </si>
  <si>
    <t>40445650</t>
  </si>
  <si>
    <t>dodatkové tabulky E7, E12, E13 500x300mm</t>
  </si>
  <si>
    <t>96028476</t>
  </si>
  <si>
    <t>40445619</t>
  </si>
  <si>
    <t>zákazové, příkazové dopravní značky B1-B34, C1-15 500mm</t>
  </si>
  <si>
    <t>-474175371</t>
  </si>
  <si>
    <t>40445625</t>
  </si>
  <si>
    <t>informativní značky provozní IP8, IP9, IP11-IP13 500x700mm</t>
  </si>
  <si>
    <t>-1552489485</t>
  </si>
  <si>
    <t>914511111</t>
  </si>
  <si>
    <t>Montáž sloupku dopravních značek délky do 3,5 m do betonového základu</t>
  </si>
  <si>
    <t>-1413352769</t>
  </si>
  <si>
    <t>https://podminky.urs.cz/item/CS_URS_2025_02/914511111</t>
  </si>
  <si>
    <t>- montáž sloupků svislých dopravních značek:</t>
  </si>
  <si>
    <t>40445225</t>
  </si>
  <si>
    <t>sloupek pro dopravní značku Zn D 60mm v 3,5m</t>
  </si>
  <si>
    <t>1167779280</t>
  </si>
  <si>
    <t>915211111</t>
  </si>
  <si>
    <t>Vodorovné dopravní značení stříkaným plastem dělící čára šířky 125 mm souvislá bílá základní</t>
  </si>
  <si>
    <t>-1160463792</t>
  </si>
  <si>
    <t>https://podminky.urs.cz/item/CS_URS_2025_02/915211111</t>
  </si>
  <si>
    <t xml:space="preserve">- montáž nového vodorovného značení: </t>
  </si>
  <si>
    <t>18*6,5+54+8,5</t>
  </si>
  <si>
    <t>73,5+23</t>
  </si>
  <si>
    <t>20+24*5+2*9+3,5</t>
  </si>
  <si>
    <t>13*5+3,5+7,5+22+5*4,9+13+4+3,5+4+14,5+3+6</t>
  </si>
  <si>
    <t>8,5+4*5+22,5+16,5+4+2,5+3*3+2*5,5+13*4,5+7+12</t>
  </si>
  <si>
    <t>4,5+29,5+2+13+6+17,5+8+2*6</t>
  </si>
  <si>
    <t>915221111</t>
  </si>
  <si>
    <t>Vodorovné dopravní značení stříkaným plastem vodící čára bílá šířky 250 mm souvislá základní</t>
  </si>
  <si>
    <t>-763407020</t>
  </si>
  <si>
    <t>https://podminky.urs.cz/item/CS_URS_2025_02/915221111</t>
  </si>
  <si>
    <t>3+5+2,5+4*0,7+0,5+1,3+2+3,1+4+3+0,7</t>
  </si>
  <si>
    <t>1+1+1,2+1+1+1,4+1,2+0,9</t>
  </si>
  <si>
    <t>0,9+2,3+3,6+4,9+1,2+3*2,4+1,9+1,6</t>
  </si>
  <si>
    <t>1+1,5+2+2,2+1,3+2,6+3,1+2,6+2,4+1,2</t>
  </si>
  <si>
    <t>1,4+3,7+4,7+4,4+2,8+1,4+1,4+2,1+3,1+2</t>
  </si>
  <si>
    <t>0,8+1,8+2,3+1,8+1,4+1+0,8*5+0,9*2+1*4+1,2</t>
  </si>
  <si>
    <t>0,4+0,5+0,7*3+3,5+1,4</t>
  </si>
  <si>
    <t>0,9+1+1,2+1,4+1,6+1,4+2+2,7+2,5</t>
  </si>
  <si>
    <t>915231111</t>
  </si>
  <si>
    <t>Vodorovné dopravní značení stříkaným plastem přechody pro chodce, šipky, symboly nápisy bílé základní</t>
  </si>
  <si>
    <t>-2115282062</t>
  </si>
  <si>
    <t>https://podminky.urs.cz/item/CS_URS_2025_02/915231111</t>
  </si>
  <si>
    <t>0,5*10</t>
  </si>
  <si>
    <t>915611111</t>
  </si>
  <si>
    <t>Předznačení pro vodorovné značení stříkané barvou nebo prováděné z nátěrových hmot liniové dělicí čáry, vodicí proužky</t>
  </si>
  <si>
    <t>1433154710</t>
  </si>
  <si>
    <t>https://podminky.urs.cz/item/CS_URS_2025_02/915611111</t>
  </si>
  <si>
    <t>892+149,8</t>
  </si>
  <si>
    <t>915621111</t>
  </si>
  <si>
    <t>Předznačení pro vodorovné značení stříkané barvou nebo prováděné z nátěrových hmot plošné šipky, symboly, nápisy</t>
  </si>
  <si>
    <t>-1700532858</t>
  </si>
  <si>
    <t>https://podminky.urs.cz/item/CS_URS_2025_02/915621111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</si>
  <si>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</si>
  <si>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</si>
  <si>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1705195113</t>
  </si>
  <si>
    <t>https://podminky.urs.cz/item/CS_URS_2025_02/966006211</t>
  </si>
  <si>
    <t>- demontáž značky ze sloupku svislého dopravního značení:</t>
  </si>
  <si>
    <t>SO 412 - Závorový systém BVV 4. brána</t>
  </si>
  <si>
    <t>SO 412.1 - Výkopové práce</t>
  </si>
  <si>
    <t>893630735</t>
  </si>
  <si>
    <t>SO412 - v.č. C.3.2</t>
  </si>
  <si>
    <t>- výkop startovacích a cílových jam protlaků:</t>
  </si>
  <si>
    <t>(1,5*2*1,5)*3</t>
  </si>
  <si>
    <t>-1449775307</t>
  </si>
  <si>
    <t>888964086</t>
  </si>
  <si>
    <t>(119+257+300)*0,001</t>
  </si>
  <si>
    <t>561974815</t>
  </si>
  <si>
    <t>(119+257+300)*0,001*10</t>
  </si>
  <si>
    <t>1546667777</t>
  </si>
  <si>
    <t>- výkop pro základ PT1, PT2:</t>
  </si>
  <si>
    <t>(1,5*0,8*1)*2</t>
  </si>
  <si>
    <t>- výkop pro základ RT1, RT2:</t>
  </si>
  <si>
    <t>78355441</t>
  </si>
  <si>
    <t xml:space="preserve">- výkop 35 x 60 ručně - odměřeno v AutoCadu:   </t>
  </si>
  <si>
    <t>38,5+8,5+15,5+3+12+4,5+4+4,5+33+136+26+7,5+300</t>
  </si>
  <si>
    <t>-669380842</t>
  </si>
  <si>
    <t xml:space="preserve">- výkop 50 x 120 ručně - odměřeno v AutoCadu:   </t>
  </si>
  <si>
    <t>7,5+12+12+5,5+12,5+6,5</t>
  </si>
  <si>
    <t>-40285587</t>
  </si>
  <si>
    <t xml:space="preserve">- přebytečná zemina z výkopu 35 x 60 - odměřeno v AutoCadu:   </t>
  </si>
  <si>
    <t>593*0,35*0,2</t>
  </si>
  <si>
    <t xml:space="preserve">- přebytečná zemina z výkopu 50 x 120 - odměřeno v AutoCadu:   </t>
  </si>
  <si>
    <t>56*0,5*0,2</t>
  </si>
  <si>
    <t>626270058</t>
  </si>
  <si>
    <t>Za dalších 9 km.</t>
  </si>
  <si>
    <t>593*0,35*0,2*9</t>
  </si>
  <si>
    <t>56*0,5*0,2*9</t>
  </si>
  <si>
    <t>-214217570</t>
  </si>
  <si>
    <t>1686625281</t>
  </si>
  <si>
    <t>-810049708</t>
  </si>
  <si>
    <t>- nový protlak. Odměřeno v AutoCadu:</t>
  </si>
  <si>
    <t>16+11</t>
  </si>
  <si>
    <t>-1772261589</t>
  </si>
  <si>
    <t>-1743661803</t>
  </si>
  <si>
    <t>- betonový základ PT1, PT2:</t>
  </si>
  <si>
    <t xml:space="preserve">- betonový základ  RT1, RT2:</t>
  </si>
  <si>
    <t>-1926676668</t>
  </si>
  <si>
    <t>- bednění základů rozvaděčů RT1, RT2:</t>
  </si>
  <si>
    <t>(2*(1,5*1)+2*(0,8*1))*2</t>
  </si>
  <si>
    <t>- bednění základů platebních automatů PT1, PT2:</t>
  </si>
  <si>
    <t>-1752634250</t>
  </si>
  <si>
    <t>-337155379</t>
  </si>
  <si>
    <t>-222693429</t>
  </si>
  <si>
    <t>1959026761</t>
  </si>
  <si>
    <t>(7,5+12+12+5,5+12,5+6,5)*2</t>
  </si>
  <si>
    <t>-1169010121</t>
  </si>
  <si>
    <t>25,5+10+7,5+15,5+3+12+4,5</t>
  </si>
  <si>
    <t>33+4,5+4+111+51,5+7,5+300</t>
  </si>
  <si>
    <t>-518606334</t>
  </si>
  <si>
    <t>27+2*50,5+14+20,5</t>
  </si>
  <si>
    <t>50+2*20+20+2*80+13,5+26+46,5</t>
  </si>
  <si>
    <t>Kč</t>
  </si>
  <si>
    <t>-1023207095</t>
  </si>
  <si>
    <t>1059511920</t>
  </si>
  <si>
    <t>Ochrana stávajících inženýrských sítí na staveništi</t>
  </si>
  <si>
    <t>-1712586658</t>
  </si>
  <si>
    <t>957480927</t>
  </si>
  <si>
    <t>732695116</t>
  </si>
  <si>
    <t>1538194791</t>
  </si>
  <si>
    <t>-8767559</t>
  </si>
  <si>
    <t>-1910099287</t>
  </si>
  <si>
    <t>SO 412.2 - Technologie závorového systému</t>
  </si>
  <si>
    <t>1304417882</t>
  </si>
  <si>
    <t>119+257</t>
  </si>
  <si>
    <t>1002266642</t>
  </si>
  <si>
    <t>376*0,4</t>
  </si>
  <si>
    <t>1810233654</t>
  </si>
  <si>
    <t>5+18</t>
  </si>
  <si>
    <t>1276038819</t>
  </si>
  <si>
    <t>(5+18)*1,05</t>
  </si>
  <si>
    <t>125296024</t>
  </si>
  <si>
    <t>26+23+35+18+70+38+47+32+30</t>
  </si>
  <si>
    <t>-1699806969</t>
  </si>
  <si>
    <t>(26+23+35+18+70+38+47+32+30)*1,05</t>
  </si>
  <si>
    <t>334,95*1,15 'Přepočtené koeficientem množství</t>
  </si>
  <si>
    <t>65708317</t>
  </si>
  <si>
    <t>- montáž kabelu CYKY-J 4x6. Odměřeno v AutoCadu:</t>
  </si>
  <si>
    <t>55</t>
  </si>
  <si>
    <t>34111072</t>
  </si>
  <si>
    <t>kabel instalační jádro Cu plné izolace PVC plášť PVC 450/750V (CYKY) 4x6mm2</t>
  </si>
  <si>
    <t>406331920</t>
  </si>
  <si>
    <t>55*1,05</t>
  </si>
  <si>
    <t>57,75*1,15 'Přepočtené koeficientem množství</t>
  </si>
  <si>
    <t>-146600079</t>
  </si>
  <si>
    <t>112</t>
  </si>
  <si>
    <t>-1219963414</t>
  </si>
  <si>
    <t>112*1,05</t>
  </si>
  <si>
    <t>117,6*1,15 'Přepočtené koeficientem množství</t>
  </si>
  <si>
    <t>175660673</t>
  </si>
  <si>
    <t>- dodávka skříní podružných rozvaděčů RT1, RT2:</t>
  </si>
  <si>
    <t>1304247155</t>
  </si>
  <si>
    <t>-940749088</t>
  </si>
  <si>
    <t>- dodávka soklů skříní podružných rozvaděčů RT1, RT2:</t>
  </si>
  <si>
    <t>-1142016864</t>
  </si>
  <si>
    <t>- elektroinstalační materiál v RT1, RT2:</t>
  </si>
  <si>
    <t>556032483</t>
  </si>
  <si>
    <t>70+35+25+60+65</t>
  </si>
  <si>
    <t>10+25+30+75+80+85</t>
  </si>
  <si>
    <t>-1027349149</t>
  </si>
  <si>
    <t>(70+35+25+60+65)*1,05</t>
  </si>
  <si>
    <t>(10+25+30+75+80+85)*1,05</t>
  </si>
  <si>
    <t>732037458</t>
  </si>
  <si>
    <t>- kontektory na kabelech FTP 6a</t>
  </si>
  <si>
    <t>6*2+7*2</t>
  </si>
  <si>
    <t>-256674401</t>
  </si>
  <si>
    <t>- montáž switche do RMS2, RT1, RT2:</t>
  </si>
  <si>
    <t>110500017</t>
  </si>
  <si>
    <t>693860232</t>
  </si>
  <si>
    <t>-4553790</t>
  </si>
  <si>
    <t>601634631</t>
  </si>
  <si>
    <t>- drobná kabeláž</t>
  </si>
  <si>
    <t>406144202</t>
  </si>
  <si>
    <t xml:space="preserve">Dodávka pakovacího systému pro automobily </t>
  </si>
  <si>
    <t>-232578210</t>
  </si>
  <si>
    <t>- rozšíření základního SW jádra o možnost připojení dalšího jednoho zařízení</t>
  </si>
  <si>
    <t>- základní set vjezdového parkovacího terminálu</t>
  </si>
  <si>
    <t xml:space="preserve">- automatická pokladna </t>
  </si>
  <si>
    <t>406144203</t>
  </si>
  <si>
    <t xml:space="preserve">Dodávka parkovacího systému parkoviště pro autobusy </t>
  </si>
  <si>
    <t>-295980016</t>
  </si>
  <si>
    <t>- podstavec výšky 1000 mm</t>
  </si>
  <si>
    <t>635608048</t>
  </si>
  <si>
    <t>702674407</t>
  </si>
  <si>
    <t>-1450465450</t>
  </si>
  <si>
    <t>-1556426339</t>
  </si>
  <si>
    <t>SO 412.3 - Kamerový dohled</t>
  </si>
  <si>
    <t>1245381313</t>
  </si>
  <si>
    <t>- montáž otočných kamer K1.1, K2.1, K3.1:</t>
  </si>
  <si>
    <t>406100003</t>
  </si>
  <si>
    <t xml:space="preserve">Otočná kamera 1/2,9“ Full HD kamera (1080p), den/noc, venkovní kryt s vyhříváním, 30x zoom </t>
  </si>
  <si>
    <t>9646595</t>
  </si>
  <si>
    <t>- dodávka otočných kamer K1.1, K2.1, K3.1:</t>
  </si>
  <si>
    <t>516186395</t>
  </si>
  <si>
    <t>- přehledová kamera K1.1, K2.1, K3.1:</t>
  </si>
  <si>
    <t>159955326</t>
  </si>
  <si>
    <t>-1936702493</t>
  </si>
  <si>
    <t>OST - Centrální vzdálený dohledový systém</t>
  </si>
  <si>
    <t xml:space="preserve">    40-M - Montáž stroj.zař.stav.hmot, keramiky</t>
  </si>
  <si>
    <t>40-M</t>
  </si>
  <si>
    <t>Montáž stroj.zař.stav.hmot, keramiky</t>
  </si>
  <si>
    <t>406100010-R</t>
  </si>
  <si>
    <t>Vzdálený dohledový systém, přístup na WEB rozhraní</t>
  </si>
  <si>
    <t>měsíc</t>
  </si>
  <si>
    <t>-252460274</t>
  </si>
  <si>
    <t xml:space="preserve">Cena je uvedena za jeden měsíc připojení. </t>
  </si>
  <si>
    <t>- dohled nad parkovišti</t>
  </si>
  <si>
    <t>- základní správu karet a vlastníků</t>
  </si>
  <si>
    <t>- základní balíček funkcí</t>
  </si>
  <si>
    <t>- přístup pro 5 uživatelů</t>
  </si>
  <si>
    <t>406100011-R</t>
  </si>
  <si>
    <t>Připojení parkoviště k PMC</t>
  </si>
  <si>
    <t>kus/měsíc</t>
  </si>
  <si>
    <t>-1863625897</t>
  </si>
  <si>
    <t>Cena je uvedena za jednu jednotku a jeden měsíc připojení.</t>
  </si>
  <si>
    <t xml:space="preserve">Připojení parkovacího systému GP4P (verze SW 5.4 a vyšší)  k PCM.</t>
  </si>
  <si>
    <t>406100012-R</t>
  </si>
  <si>
    <t>Připojení IP kamer</t>
  </si>
  <si>
    <t>-710861358</t>
  </si>
  <si>
    <t>- připojení IP kamer parkovacího systému</t>
  </si>
  <si>
    <t>- zobrazení živého přenosu v PMC (licence pro 1x IP kameru)</t>
  </si>
  <si>
    <t>406100013-R</t>
  </si>
  <si>
    <t>Připojení VoIP interkomů</t>
  </si>
  <si>
    <t>788802835</t>
  </si>
  <si>
    <t>- připojení VoIP interkomů parkovacího systému k PMC</t>
  </si>
  <si>
    <t>- možnost vzdálené hlasové komunikace s uživately parkoviště</t>
  </si>
  <si>
    <t>- licence pro 1x VoIP zařízení</t>
  </si>
  <si>
    <t>406100014-R</t>
  </si>
  <si>
    <t>Globální reporting</t>
  </si>
  <si>
    <t>-1160217225</t>
  </si>
  <si>
    <t xml:space="preserve">Modul reportů, obsahuje sadu globálních reportů. </t>
  </si>
  <si>
    <t>Licence pro jednoho uživatele.</t>
  </si>
  <si>
    <t>406100015-R</t>
  </si>
  <si>
    <t>Servisní smlouva</t>
  </si>
  <si>
    <t>838936781</t>
  </si>
  <si>
    <t>Obsahuje např. prodloužení záruky na 60 měsíců, garance doby dojezdu technika, pravidelné servisní prohlídky,</t>
  </si>
  <si>
    <t>garance dodávek náhradních dílů po dobu min. 10-ti let.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</si>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</sst>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13131" TargetMode="External" /><Relationship Id="rId2" Type="http://schemas.openxmlformats.org/officeDocument/2006/relationships/hyperlink" Target="https://podminky.urs.cz/item/CS_URS_2025_02/161111502" TargetMode="External" /><Relationship Id="rId3" Type="http://schemas.openxmlformats.org/officeDocument/2006/relationships/hyperlink" Target="https://podminky.urs.cz/item/CS_URS_2025_02/210220452" TargetMode="External" /><Relationship Id="rId4" Type="http://schemas.openxmlformats.org/officeDocument/2006/relationships/hyperlink" Target="https://podminky.urs.cz/item/CS_URS_2025_02/210812033" TargetMode="External" /><Relationship Id="rId5" Type="http://schemas.openxmlformats.org/officeDocument/2006/relationships/hyperlink" Target="https://podminky.urs.cz/item/CS_URS_2025_02/210812035" TargetMode="External" /><Relationship Id="rId6" Type="http://schemas.openxmlformats.org/officeDocument/2006/relationships/hyperlink" Target="https://podminky.urs.cz/item/CS_URS_2025_02/210812037" TargetMode="External" /><Relationship Id="rId7" Type="http://schemas.openxmlformats.org/officeDocument/2006/relationships/hyperlink" Target="https://podminky.urs.cz/item/CS_URS_2025_02/230011002" TargetMode="External" /><Relationship Id="rId8" Type="http://schemas.openxmlformats.org/officeDocument/2006/relationships/hyperlink" Target="https://podminky.urs.cz/item/CS_URS_2025_02/460010024" TargetMode="External" /><Relationship Id="rId9" Type="http://schemas.openxmlformats.org/officeDocument/2006/relationships/hyperlink" Target="https://podminky.urs.cz/item/CS_URS_2025_02/460010025" TargetMode="External" /><Relationship Id="rId10" Type="http://schemas.openxmlformats.org/officeDocument/2006/relationships/hyperlink" Target="https://podminky.urs.cz/item/CS_URS_2025_02/460131113" TargetMode="External" /><Relationship Id="rId11" Type="http://schemas.openxmlformats.org/officeDocument/2006/relationships/hyperlink" Target="https://podminky.urs.cz/item/CS_URS_2025_02/460161152" TargetMode="External" /><Relationship Id="rId12" Type="http://schemas.openxmlformats.org/officeDocument/2006/relationships/hyperlink" Target="https://podminky.urs.cz/item/CS_URS_2025_02/460161312" TargetMode="External" /><Relationship Id="rId13" Type="http://schemas.openxmlformats.org/officeDocument/2006/relationships/hyperlink" Target="https://podminky.urs.cz/item/CS_URS_2025_02/460341113" TargetMode="External" /><Relationship Id="rId14" Type="http://schemas.openxmlformats.org/officeDocument/2006/relationships/hyperlink" Target="https://podminky.urs.cz/item/CS_URS_2025_02/460341121" TargetMode="External" /><Relationship Id="rId15" Type="http://schemas.openxmlformats.org/officeDocument/2006/relationships/hyperlink" Target="https://podminky.urs.cz/item/CS_URS_2025_02/460431162" TargetMode="External" /><Relationship Id="rId16" Type="http://schemas.openxmlformats.org/officeDocument/2006/relationships/hyperlink" Target="https://podminky.urs.cz/item/CS_URS_2025_02/460431332" TargetMode="External" /><Relationship Id="rId17" Type="http://schemas.openxmlformats.org/officeDocument/2006/relationships/hyperlink" Target="https://podminky.urs.cz/item/CS_URS_2025_02/460631127" TargetMode="External" /><Relationship Id="rId18" Type="http://schemas.openxmlformats.org/officeDocument/2006/relationships/hyperlink" Target="https://podminky.urs.cz/item/CS_URS_2025_02/460641113" TargetMode="External" /><Relationship Id="rId19" Type="http://schemas.openxmlformats.org/officeDocument/2006/relationships/hyperlink" Target="https://podminky.urs.cz/item/CS_URS_2025_02/460641411" TargetMode="External" /><Relationship Id="rId20" Type="http://schemas.openxmlformats.org/officeDocument/2006/relationships/hyperlink" Target="https://podminky.urs.cz/item/CS_URS_2025_02/460641412" TargetMode="External" /><Relationship Id="rId21" Type="http://schemas.openxmlformats.org/officeDocument/2006/relationships/hyperlink" Target="https://podminky.urs.cz/item/CS_URS_2025_02/460661512" TargetMode="External" /><Relationship Id="rId22" Type="http://schemas.openxmlformats.org/officeDocument/2006/relationships/hyperlink" Target="https://podminky.urs.cz/item/CS_URS_2025_02/075002000" TargetMode="External" /><Relationship Id="rId23" Type="http://schemas.openxmlformats.org/officeDocument/2006/relationships/hyperlink" Target="https://podminky.urs.cz/item/CS_URS_2025_02/012303000" TargetMode="External" /><Relationship Id="rId24" Type="http://schemas.openxmlformats.org/officeDocument/2006/relationships/hyperlink" Target="https://podminky.urs.cz/item/CS_URS_2025_02/032002000" TargetMode="External" /><Relationship Id="rId25" Type="http://schemas.openxmlformats.org/officeDocument/2006/relationships/hyperlink" Target="https://podminky.urs.cz/item/CS_URS_2025_02/034203000" TargetMode="External" /><Relationship Id="rId26" Type="http://schemas.openxmlformats.org/officeDocument/2006/relationships/hyperlink" Target="https://podminky.urs.cz/item/CS_URS_2025_02/034503000" TargetMode="External" /><Relationship Id="rId27" Type="http://schemas.openxmlformats.org/officeDocument/2006/relationships/hyperlink" Target="https://podminky.urs.cz/item/CS_URS_2025_02/072002000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10100004" TargetMode="External" /><Relationship Id="rId2" Type="http://schemas.openxmlformats.org/officeDocument/2006/relationships/hyperlink" Target="https://podminky.urs.cz/item/CS_URS_2025_02/210101155" TargetMode="External" /><Relationship Id="rId3" Type="http://schemas.openxmlformats.org/officeDocument/2006/relationships/hyperlink" Target="https://podminky.urs.cz/item/CS_URS_2025_02/210812011" TargetMode="External" /><Relationship Id="rId4" Type="http://schemas.openxmlformats.org/officeDocument/2006/relationships/hyperlink" Target="https://podminky.urs.cz/item/CS_URS_2025_02/210812011" TargetMode="External" /><Relationship Id="rId5" Type="http://schemas.openxmlformats.org/officeDocument/2006/relationships/hyperlink" Target="https://podminky.urs.cz/item/CS_URS_2025_02/220110192" TargetMode="External" /><Relationship Id="rId6" Type="http://schemas.openxmlformats.org/officeDocument/2006/relationships/hyperlink" Target="https://podminky.urs.cz/item/CS_URS_2025_02/220450002" TargetMode="External" /><Relationship Id="rId7" Type="http://schemas.openxmlformats.org/officeDocument/2006/relationships/hyperlink" Target="https://podminky.urs.cz/item/CS_URS_2025_02/220960165" TargetMode="External" /><Relationship Id="rId8" Type="http://schemas.openxmlformats.org/officeDocument/2006/relationships/hyperlink" Target="https://podminky.urs.cz/item/CS_URS_2025_02/013203000" TargetMode="External" /><Relationship Id="rId9" Type="http://schemas.openxmlformats.org/officeDocument/2006/relationships/hyperlink" Target="https://podminky.urs.cz/item/CS_URS_2025_02/013254000" TargetMode="External" /><Relationship Id="rId10" Type="http://schemas.openxmlformats.org/officeDocument/2006/relationships/hyperlink" Target="https://podminky.urs.cz/item/CS_URS_2025_02/044002000" TargetMode="External" /><Relationship Id="rId11" Type="http://schemas.openxmlformats.org/officeDocument/2006/relationships/hyperlink" Target="https://podminky.urs.cz/item/CS_URS_2025_02/045303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23" TargetMode="External" /><Relationship Id="rId2" Type="http://schemas.openxmlformats.org/officeDocument/2006/relationships/hyperlink" Target="https://podminky.urs.cz/item/CS_URS_2025_02/113107141" TargetMode="External" /><Relationship Id="rId3" Type="http://schemas.openxmlformats.org/officeDocument/2006/relationships/hyperlink" Target="https://podminky.urs.cz/item/CS_URS_2025_02/121112003" TargetMode="External" /><Relationship Id="rId4" Type="http://schemas.openxmlformats.org/officeDocument/2006/relationships/hyperlink" Target="https://podminky.urs.cz/item/CS_URS_2025_02/122251102" TargetMode="External" /><Relationship Id="rId5" Type="http://schemas.openxmlformats.org/officeDocument/2006/relationships/hyperlink" Target="https://podminky.urs.cz/item/CS_URS_2021_01/122702119" TargetMode="External" /><Relationship Id="rId6" Type="http://schemas.openxmlformats.org/officeDocument/2006/relationships/hyperlink" Target="https://podminky.urs.cz/item/CS_URS_2025_02/162651112" TargetMode="External" /><Relationship Id="rId7" Type="http://schemas.openxmlformats.org/officeDocument/2006/relationships/hyperlink" Target="https://podminky.urs.cz/item/CS_URS_2025_02/181111111" TargetMode="External" /><Relationship Id="rId8" Type="http://schemas.openxmlformats.org/officeDocument/2006/relationships/hyperlink" Target="https://podminky.urs.cz/item/CS_URS_2025_02/181351003" TargetMode="External" /><Relationship Id="rId9" Type="http://schemas.openxmlformats.org/officeDocument/2006/relationships/hyperlink" Target="https://podminky.urs.cz/item/CS_URS_2025_02/181411141" TargetMode="External" /><Relationship Id="rId10" Type="http://schemas.openxmlformats.org/officeDocument/2006/relationships/hyperlink" Target="https://podminky.urs.cz/item/CS_URS_2025_02/181951112" TargetMode="External" /><Relationship Id="rId11" Type="http://schemas.openxmlformats.org/officeDocument/2006/relationships/hyperlink" Target="https://podminky.urs.cz/item/CS_URS_2025_02/183205111" TargetMode="External" /><Relationship Id="rId12" Type="http://schemas.openxmlformats.org/officeDocument/2006/relationships/hyperlink" Target="https://podminky.urs.cz/item/CS_URS_2025_02/183403114" TargetMode="External" /><Relationship Id="rId13" Type="http://schemas.openxmlformats.org/officeDocument/2006/relationships/hyperlink" Target="https://podminky.urs.cz/item/CS_URS_2025_02/183403153" TargetMode="External" /><Relationship Id="rId14" Type="http://schemas.openxmlformats.org/officeDocument/2006/relationships/hyperlink" Target="https://podminky.urs.cz/item/CS_URS_2025_02/185803111" TargetMode="External" /><Relationship Id="rId15" Type="http://schemas.openxmlformats.org/officeDocument/2006/relationships/hyperlink" Target="https://podminky.urs.cz/item/CS_URS_2025_02/185804312" TargetMode="External" /><Relationship Id="rId16" Type="http://schemas.openxmlformats.org/officeDocument/2006/relationships/hyperlink" Target="https://podminky.urs.cz/item/CS_URS_2025_02/185851121" TargetMode="External" /><Relationship Id="rId17" Type="http://schemas.openxmlformats.org/officeDocument/2006/relationships/hyperlink" Target="https://podminky.urs.cz/item/CS_URS_2025_02/185851129" TargetMode="External" /><Relationship Id="rId18" Type="http://schemas.openxmlformats.org/officeDocument/2006/relationships/hyperlink" Target="https://podminky.urs.cz/item/CS_URS_2025_02/564801112" TargetMode="External" /><Relationship Id="rId19" Type="http://schemas.openxmlformats.org/officeDocument/2006/relationships/hyperlink" Target="https://podminky.urs.cz/item/CS_URS_2025_02/564851111" TargetMode="External" /><Relationship Id="rId20" Type="http://schemas.openxmlformats.org/officeDocument/2006/relationships/hyperlink" Target="https://podminky.urs.cz/item/CS_URS_2025_02/565175101" TargetMode="External" /><Relationship Id="rId21" Type="http://schemas.openxmlformats.org/officeDocument/2006/relationships/hyperlink" Target="https://podminky.urs.cz/item/CS_URS_2025_02/572404111" TargetMode="External" /><Relationship Id="rId22" Type="http://schemas.openxmlformats.org/officeDocument/2006/relationships/hyperlink" Target="https://podminky.urs.cz/item/CS_URS_2025_02/573191111" TargetMode="External" /><Relationship Id="rId23" Type="http://schemas.openxmlformats.org/officeDocument/2006/relationships/hyperlink" Target="https://podminky.urs.cz/item/CS_URS_2025_02/578132113" TargetMode="External" /><Relationship Id="rId24" Type="http://schemas.openxmlformats.org/officeDocument/2006/relationships/hyperlink" Target="https://podminky.urs.cz/item/CS_URS_2025_02/578132113" TargetMode="External" /><Relationship Id="rId25" Type="http://schemas.openxmlformats.org/officeDocument/2006/relationships/hyperlink" Target="https://podminky.urs.cz/item/CS_URS_2025_02/596211110" TargetMode="External" /><Relationship Id="rId26" Type="http://schemas.openxmlformats.org/officeDocument/2006/relationships/hyperlink" Target="https://podminky.urs.cz/item/CS_URS_2025_02/919735111" TargetMode="External" /><Relationship Id="rId27" Type="http://schemas.openxmlformats.org/officeDocument/2006/relationships/hyperlink" Target="https://podminky.urs.cz/item/CS_URS_2025_02/979054451" TargetMode="External" /><Relationship Id="rId28" Type="http://schemas.openxmlformats.org/officeDocument/2006/relationships/hyperlink" Target="https://podminky.urs.cz/item/CS_URS_2025_02/997221561" TargetMode="External" /><Relationship Id="rId29" Type="http://schemas.openxmlformats.org/officeDocument/2006/relationships/hyperlink" Target="https://podminky.urs.cz/item/CS_URS_2025_02/997221611" TargetMode="External" /><Relationship Id="rId30" Type="http://schemas.openxmlformats.org/officeDocument/2006/relationships/hyperlink" Target="https://podminky.urs.cz/item/CS_URS_2025_02/997221875" TargetMode="External" /><Relationship Id="rId31" Type="http://schemas.openxmlformats.org/officeDocument/2006/relationships/hyperlink" Target="https://podminky.urs.cz/item/CS_URS_2025_02/998223011" TargetMode="External" /><Relationship Id="rId32" Type="http://schemas.openxmlformats.org/officeDocument/2006/relationships/hyperlink" Target="https://podminky.urs.cz/item/CS_URS_2025_02/012303000" TargetMode="External" /><Relationship Id="rId33" Type="http://schemas.openxmlformats.org/officeDocument/2006/relationships/hyperlink" Target="https://podminky.urs.cz/item/CS_URS_2025_02/032002000" TargetMode="External" /><Relationship Id="rId34" Type="http://schemas.openxmlformats.org/officeDocument/2006/relationships/hyperlink" Target="https://podminky.urs.cz/item/CS_URS_2025_02/034203000" TargetMode="External" /><Relationship Id="rId35" Type="http://schemas.openxmlformats.org/officeDocument/2006/relationships/hyperlink" Target="https://podminky.urs.cz/item/CS_URS_2025_02/072002000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731022" TargetMode="External" /><Relationship Id="rId2" Type="http://schemas.openxmlformats.org/officeDocument/2006/relationships/hyperlink" Target="https://podminky.urs.cz/item/CS_URS_2025_02/220731042" TargetMode="External" /><Relationship Id="rId3" Type="http://schemas.openxmlformats.org/officeDocument/2006/relationships/hyperlink" Target="https://podminky.urs.cz/item/CS_URS_2025_02/220731051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14111111" TargetMode="External" /><Relationship Id="rId2" Type="http://schemas.openxmlformats.org/officeDocument/2006/relationships/hyperlink" Target="https://podminky.urs.cz/item/CS_URS_2025_02/914511111" TargetMode="External" /><Relationship Id="rId3" Type="http://schemas.openxmlformats.org/officeDocument/2006/relationships/hyperlink" Target="https://podminky.urs.cz/item/CS_URS_2025_02/915211111" TargetMode="External" /><Relationship Id="rId4" Type="http://schemas.openxmlformats.org/officeDocument/2006/relationships/hyperlink" Target="https://podminky.urs.cz/item/CS_URS_2025_02/915221111" TargetMode="External" /><Relationship Id="rId5" Type="http://schemas.openxmlformats.org/officeDocument/2006/relationships/hyperlink" Target="https://podminky.urs.cz/item/CS_URS_2025_02/915231111" TargetMode="External" /><Relationship Id="rId6" Type="http://schemas.openxmlformats.org/officeDocument/2006/relationships/hyperlink" Target="https://podminky.urs.cz/item/CS_URS_2025_02/915611111" TargetMode="External" /><Relationship Id="rId7" Type="http://schemas.openxmlformats.org/officeDocument/2006/relationships/hyperlink" Target="https://podminky.urs.cz/item/CS_URS_2025_02/915621111" TargetMode="External" /><Relationship Id="rId8" Type="http://schemas.openxmlformats.org/officeDocument/2006/relationships/hyperlink" Target="https://podminky.urs.cz/item/CS_URS_2025_02/966006211" TargetMode="External" /><Relationship Id="rId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13131" TargetMode="External" /><Relationship Id="rId2" Type="http://schemas.openxmlformats.org/officeDocument/2006/relationships/hyperlink" Target="https://podminky.urs.cz/item/CS_URS_2025_02/161111502" TargetMode="External" /><Relationship Id="rId3" Type="http://schemas.openxmlformats.org/officeDocument/2006/relationships/hyperlink" Target="https://podminky.urs.cz/item/CS_URS_2025_02/460010024" TargetMode="External" /><Relationship Id="rId4" Type="http://schemas.openxmlformats.org/officeDocument/2006/relationships/hyperlink" Target="https://podminky.urs.cz/item/CS_URS_2025_02/460010025" TargetMode="External" /><Relationship Id="rId5" Type="http://schemas.openxmlformats.org/officeDocument/2006/relationships/hyperlink" Target="https://podminky.urs.cz/item/CS_URS_2025_02/460131113" TargetMode="External" /><Relationship Id="rId6" Type="http://schemas.openxmlformats.org/officeDocument/2006/relationships/hyperlink" Target="https://podminky.urs.cz/item/CS_URS_2025_02/460161152" TargetMode="External" /><Relationship Id="rId7" Type="http://schemas.openxmlformats.org/officeDocument/2006/relationships/hyperlink" Target="https://podminky.urs.cz/item/CS_URS_2025_02/460161312" TargetMode="External" /><Relationship Id="rId8" Type="http://schemas.openxmlformats.org/officeDocument/2006/relationships/hyperlink" Target="https://podminky.urs.cz/item/CS_URS_2025_02/460341113" TargetMode="External" /><Relationship Id="rId9" Type="http://schemas.openxmlformats.org/officeDocument/2006/relationships/hyperlink" Target="https://podminky.urs.cz/item/CS_URS_2025_02/460341121" TargetMode="External" /><Relationship Id="rId10" Type="http://schemas.openxmlformats.org/officeDocument/2006/relationships/hyperlink" Target="https://podminky.urs.cz/item/CS_URS_2025_02/460431162" TargetMode="External" /><Relationship Id="rId11" Type="http://schemas.openxmlformats.org/officeDocument/2006/relationships/hyperlink" Target="https://podminky.urs.cz/item/CS_URS_2025_02/460431332" TargetMode="External" /><Relationship Id="rId12" Type="http://schemas.openxmlformats.org/officeDocument/2006/relationships/hyperlink" Target="https://podminky.urs.cz/item/CS_URS_2025_02/460631127" TargetMode="External" /><Relationship Id="rId13" Type="http://schemas.openxmlformats.org/officeDocument/2006/relationships/hyperlink" Target="https://podminky.urs.cz/item/CS_URS_2025_02/460641113" TargetMode="External" /><Relationship Id="rId14" Type="http://schemas.openxmlformats.org/officeDocument/2006/relationships/hyperlink" Target="https://podminky.urs.cz/item/CS_URS_2025_02/460641411" TargetMode="External" /><Relationship Id="rId15" Type="http://schemas.openxmlformats.org/officeDocument/2006/relationships/hyperlink" Target="https://podminky.urs.cz/item/CS_URS_2025_02/460641412" TargetMode="External" /><Relationship Id="rId16" Type="http://schemas.openxmlformats.org/officeDocument/2006/relationships/hyperlink" Target="https://podminky.urs.cz/item/CS_URS_2025_02/460661512" TargetMode="External" /><Relationship Id="rId17" Type="http://schemas.openxmlformats.org/officeDocument/2006/relationships/hyperlink" Target="https://podminky.urs.cz/item/CS_URS_2025_02/075002000" TargetMode="External" /><Relationship Id="rId18" Type="http://schemas.openxmlformats.org/officeDocument/2006/relationships/hyperlink" Target="https://podminky.urs.cz/item/CS_URS_2025_02/012303000" TargetMode="External" /><Relationship Id="rId19" Type="http://schemas.openxmlformats.org/officeDocument/2006/relationships/hyperlink" Target="https://podminky.urs.cz/item/CS_URS_2025_02/032002000" TargetMode="External" /><Relationship Id="rId20" Type="http://schemas.openxmlformats.org/officeDocument/2006/relationships/hyperlink" Target="https://podminky.urs.cz/item/CS_URS_2025_02/034203000" TargetMode="External" /><Relationship Id="rId21" Type="http://schemas.openxmlformats.org/officeDocument/2006/relationships/hyperlink" Target="https://podminky.urs.cz/item/CS_URS_2025_02/034503000" TargetMode="External" /><Relationship Id="rId22" Type="http://schemas.openxmlformats.org/officeDocument/2006/relationships/hyperlink" Target="https://podminky.urs.cz/item/CS_URS_2025_02/072002000" TargetMode="External" /><Relationship Id="rId2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10220452" TargetMode="External" /><Relationship Id="rId2" Type="http://schemas.openxmlformats.org/officeDocument/2006/relationships/hyperlink" Target="https://podminky.urs.cz/item/CS_URS_2025_02/210812011" TargetMode="External" /><Relationship Id="rId3" Type="http://schemas.openxmlformats.org/officeDocument/2006/relationships/hyperlink" Target="https://podminky.urs.cz/item/CS_URS_2025_02/210812011" TargetMode="External" /><Relationship Id="rId4" Type="http://schemas.openxmlformats.org/officeDocument/2006/relationships/hyperlink" Target="https://podminky.urs.cz/item/CS_URS_2025_02/210812033" TargetMode="External" /><Relationship Id="rId5" Type="http://schemas.openxmlformats.org/officeDocument/2006/relationships/hyperlink" Target="https://podminky.urs.cz/item/CS_URS_2025_02/210812033" TargetMode="External" /><Relationship Id="rId6" Type="http://schemas.openxmlformats.org/officeDocument/2006/relationships/hyperlink" Target="https://podminky.urs.cz/item/CS_URS_2025_02/220110192" TargetMode="External" /><Relationship Id="rId7" Type="http://schemas.openxmlformats.org/officeDocument/2006/relationships/hyperlink" Target="https://podminky.urs.cz/item/CS_URS_2025_02/220450002" TargetMode="External" /><Relationship Id="rId8" Type="http://schemas.openxmlformats.org/officeDocument/2006/relationships/hyperlink" Target="https://podminky.urs.cz/item/CS_URS_2025_02/220960165" TargetMode="External" /><Relationship Id="rId9" Type="http://schemas.openxmlformats.org/officeDocument/2006/relationships/hyperlink" Target="https://podminky.urs.cz/item/CS_URS_2025_02/013203000" TargetMode="External" /><Relationship Id="rId10" Type="http://schemas.openxmlformats.org/officeDocument/2006/relationships/hyperlink" Target="https://podminky.urs.cz/item/CS_URS_2025_02/013254000" TargetMode="External" /><Relationship Id="rId11" Type="http://schemas.openxmlformats.org/officeDocument/2006/relationships/hyperlink" Target="https://podminky.urs.cz/item/CS_URS_2025_02/044002000" TargetMode="External" /><Relationship Id="rId12" Type="http://schemas.openxmlformats.org/officeDocument/2006/relationships/hyperlink" Target="https://podminky.urs.cz/item/CS_URS_2025_02/045303000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731022" TargetMode="External" /><Relationship Id="rId2" Type="http://schemas.openxmlformats.org/officeDocument/2006/relationships/hyperlink" Target="https://podminky.urs.cz/item/CS_URS_2025_02/220731042" TargetMode="External" /><Relationship Id="rId3" Type="http://schemas.openxmlformats.org/officeDocument/2006/relationships/hyperlink" Target="https://podminky.urs.cz/item/CS_URS_2025_02/220731051" TargetMode="External" /><Relationship Id="rId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0061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 + R Voroněž_aktualizace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Brno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1. 10. 2025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Brněnské komunikace, a.s.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AŽD Praha,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AŽD Praha,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ROUND(AG55+AG61+AG65,2)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ROUND(AS55+AS61+AS65,2)</f>
        <v>0</v>
      </c>
      <c r="AT54" s="108">
        <f>ROUND(SUM(AV54:AW54),2)</f>
        <v>0</v>
      </c>
      <c r="AU54" s="109">
        <f>ROUND(AU55+AU61+AU65,5)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ROUND(AZ55+AZ61+AZ65,2)</f>
        <v>0</v>
      </c>
      <c r="BA54" s="108">
        <f>ROUND(BA55+BA61+BA65,2)</f>
        <v>0</v>
      </c>
      <c r="BB54" s="108">
        <f>ROUND(BB55+BB61+BB65,2)</f>
        <v>0</v>
      </c>
      <c r="BC54" s="108">
        <f>ROUND(BC55+BC61+BC65,2)</f>
        <v>0</v>
      </c>
      <c r="BD54" s="110">
        <f>ROUND(BD55+BD61+BD65,2)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7"/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ROUND(SUM(AG56:AG60),2)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81</v>
      </c>
      <c r="AR55" s="120"/>
      <c r="AS55" s="121">
        <f>ROUND(SUM(AS56:AS60),2)</f>
        <v>0</v>
      </c>
      <c r="AT55" s="122">
        <f>ROUND(SUM(AV55:AW55),2)</f>
        <v>0</v>
      </c>
      <c r="AU55" s="123">
        <f>ROUND(SUM(AU56:AU60),5)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ROUND(SUM(AZ56:AZ60),2)</f>
        <v>0</v>
      </c>
      <c r="BA55" s="122">
        <f>ROUND(SUM(BA56:BA60),2)</f>
        <v>0</v>
      </c>
      <c r="BB55" s="122">
        <f>ROUND(SUM(BB56:BB60),2)</f>
        <v>0</v>
      </c>
      <c r="BC55" s="122">
        <f>ROUND(SUM(BC56:BC60),2)</f>
        <v>0</v>
      </c>
      <c r="BD55" s="124">
        <f>ROUND(SUM(BD56:BD60),2)</f>
        <v>0</v>
      </c>
      <c r="BE55" s="7"/>
      <c r="BS55" s="125" t="s">
        <v>74</v>
      </c>
      <c r="BT55" s="125" t="s">
        <v>82</v>
      </c>
      <c r="BU55" s="125" t="s">
        <v>76</v>
      </c>
      <c r="BV55" s="125" t="s">
        <v>77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4" customFormat="1" ht="23.25" customHeight="1">
      <c r="A56" s="126" t="s">
        <v>85</v>
      </c>
      <c r="B56" s="65"/>
      <c r="C56" s="127"/>
      <c r="D56" s="127"/>
      <c r="E56" s="128" t="s">
        <v>86</v>
      </c>
      <c r="F56" s="128"/>
      <c r="G56" s="128"/>
      <c r="H56" s="128"/>
      <c r="I56" s="128"/>
      <c r="J56" s="127"/>
      <c r="K56" s="128" t="s">
        <v>87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411.1 - Výkopové práce'!J32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88</v>
      </c>
      <c r="AR56" s="67"/>
      <c r="AS56" s="131">
        <v>0</v>
      </c>
      <c r="AT56" s="132">
        <f>ROUND(SUM(AV56:AW56),2)</f>
        <v>0</v>
      </c>
      <c r="AU56" s="133">
        <f>'SO 411.1 - Výkopové práce'!P95</f>
        <v>0</v>
      </c>
      <c r="AV56" s="132">
        <f>'SO 411.1 - Výkopové práce'!J35</f>
        <v>0</v>
      </c>
      <c r="AW56" s="132">
        <f>'SO 411.1 - Výkopové práce'!J36</f>
        <v>0</v>
      </c>
      <c r="AX56" s="132">
        <f>'SO 411.1 - Výkopové práce'!J37</f>
        <v>0</v>
      </c>
      <c r="AY56" s="132">
        <f>'SO 411.1 - Výkopové práce'!J38</f>
        <v>0</v>
      </c>
      <c r="AZ56" s="132">
        <f>'SO 411.1 - Výkopové práce'!F35</f>
        <v>0</v>
      </c>
      <c r="BA56" s="132">
        <f>'SO 411.1 - Výkopové práce'!F36</f>
        <v>0</v>
      </c>
      <c r="BB56" s="132">
        <f>'SO 411.1 - Výkopové práce'!F37</f>
        <v>0</v>
      </c>
      <c r="BC56" s="132">
        <f>'SO 411.1 - Výkopové práce'!F38</f>
        <v>0</v>
      </c>
      <c r="BD56" s="134">
        <f>'SO 411.1 - Výkopové práce'!F39</f>
        <v>0</v>
      </c>
      <c r="BE56" s="4"/>
      <c r="BT56" s="135" t="s">
        <v>84</v>
      </c>
      <c r="BV56" s="135" t="s">
        <v>77</v>
      </c>
      <c r="BW56" s="135" t="s">
        <v>89</v>
      </c>
      <c r="BX56" s="135" t="s">
        <v>83</v>
      </c>
      <c r="CL56" s="135" t="s">
        <v>19</v>
      </c>
    </row>
    <row r="57" s="4" customFormat="1" ht="23.25" customHeight="1">
      <c r="A57" s="126" t="s">
        <v>85</v>
      </c>
      <c r="B57" s="65"/>
      <c r="C57" s="127"/>
      <c r="D57" s="127"/>
      <c r="E57" s="128" t="s">
        <v>90</v>
      </c>
      <c r="F57" s="128"/>
      <c r="G57" s="128"/>
      <c r="H57" s="128"/>
      <c r="I57" s="128"/>
      <c r="J57" s="127"/>
      <c r="K57" s="128" t="s">
        <v>91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411.2 - Technologie zá...'!J32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88</v>
      </c>
      <c r="AR57" s="67"/>
      <c r="AS57" s="131">
        <v>0</v>
      </c>
      <c r="AT57" s="132">
        <f>ROUND(SUM(AV57:AW57),2)</f>
        <v>0</v>
      </c>
      <c r="AU57" s="133">
        <f>'SO 411.2 - Technologie zá...'!P91</f>
        <v>0</v>
      </c>
      <c r="AV57" s="132">
        <f>'SO 411.2 - Technologie zá...'!J35</f>
        <v>0</v>
      </c>
      <c r="AW57" s="132">
        <f>'SO 411.2 - Technologie zá...'!J36</f>
        <v>0</v>
      </c>
      <c r="AX57" s="132">
        <f>'SO 411.2 - Technologie zá...'!J37</f>
        <v>0</v>
      </c>
      <c r="AY57" s="132">
        <f>'SO 411.2 - Technologie zá...'!J38</f>
        <v>0</v>
      </c>
      <c r="AZ57" s="132">
        <f>'SO 411.2 - Technologie zá...'!F35</f>
        <v>0</v>
      </c>
      <c r="BA57" s="132">
        <f>'SO 411.2 - Technologie zá...'!F36</f>
        <v>0</v>
      </c>
      <c r="BB57" s="132">
        <f>'SO 411.2 - Technologie zá...'!F37</f>
        <v>0</v>
      </c>
      <c r="BC57" s="132">
        <f>'SO 411.2 - Technologie zá...'!F38</f>
        <v>0</v>
      </c>
      <c r="BD57" s="134">
        <f>'SO 411.2 - Technologie zá...'!F39</f>
        <v>0</v>
      </c>
      <c r="BE57" s="4"/>
      <c r="BT57" s="135" t="s">
        <v>84</v>
      </c>
      <c r="BV57" s="135" t="s">
        <v>77</v>
      </c>
      <c r="BW57" s="135" t="s">
        <v>92</v>
      </c>
      <c r="BX57" s="135" t="s">
        <v>83</v>
      </c>
      <c r="CL57" s="135" t="s">
        <v>19</v>
      </c>
    </row>
    <row r="58" s="4" customFormat="1" ht="23.25" customHeight="1">
      <c r="A58" s="126" t="s">
        <v>85</v>
      </c>
      <c r="B58" s="65"/>
      <c r="C58" s="127"/>
      <c r="D58" s="127"/>
      <c r="E58" s="128" t="s">
        <v>93</v>
      </c>
      <c r="F58" s="128"/>
      <c r="G58" s="128"/>
      <c r="H58" s="128"/>
      <c r="I58" s="128"/>
      <c r="J58" s="127"/>
      <c r="K58" s="128" t="s">
        <v>94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'SO 411.3 - Stavební úpravy'!J32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88</v>
      </c>
      <c r="AR58" s="67"/>
      <c r="AS58" s="131">
        <v>0</v>
      </c>
      <c r="AT58" s="132">
        <f>ROUND(SUM(AV58:AW58),2)</f>
        <v>0</v>
      </c>
      <c r="AU58" s="133">
        <f>'SO 411.3 - Stavební úpravy'!P95</f>
        <v>0</v>
      </c>
      <c r="AV58" s="132">
        <f>'SO 411.3 - Stavební úpravy'!J35</f>
        <v>0</v>
      </c>
      <c r="AW58" s="132">
        <f>'SO 411.3 - Stavební úpravy'!J36</f>
        <v>0</v>
      </c>
      <c r="AX58" s="132">
        <f>'SO 411.3 - Stavební úpravy'!J37</f>
        <v>0</v>
      </c>
      <c r="AY58" s="132">
        <f>'SO 411.3 - Stavební úpravy'!J38</f>
        <v>0</v>
      </c>
      <c r="AZ58" s="132">
        <f>'SO 411.3 - Stavební úpravy'!F35</f>
        <v>0</v>
      </c>
      <c r="BA58" s="132">
        <f>'SO 411.3 - Stavební úpravy'!F36</f>
        <v>0</v>
      </c>
      <c r="BB58" s="132">
        <f>'SO 411.3 - Stavební úpravy'!F37</f>
        <v>0</v>
      </c>
      <c r="BC58" s="132">
        <f>'SO 411.3 - Stavební úpravy'!F38</f>
        <v>0</v>
      </c>
      <c r="BD58" s="134">
        <f>'SO 411.3 - Stavební úpravy'!F39</f>
        <v>0</v>
      </c>
      <c r="BE58" s="4"/>
      <c r="BT58" s="135" t="s">
        <v>84</v>
      </c>
      <c r="BV58" s="135" t="s">
        <v>77</v>
      </c>
      <c r="BW58" s="135" t="s">
        <v>95</v>
      </c>
      <c r="BX58" s="135" t="s">
        <v>83</v>
      </c>
      <c r="CL58" s="135" t="s">
        <v>19</v>
      </c>
    </row>
    <row r="59" s="4" customFormat="1" ht="23.25" customHeight="1">
      <c r="A59" s="126" t="s">
        <v>85</v>
      </c>
      <c r="B59" s="65"/>
      <c r="C59" s="127"/>
      <c r="D59" s="127"/>
      <c r="E59" s="128" t="s">
        <v>96</v>
      </c>
      <c r="F59" s="128"/>
      <c r="G59" s="128"/>
      <c r="H59" s="128"/>
      <c r="I59" s="128"/>
      <c r="J59" s="127"/>
      <c r="K59" s="128" t="s">
        <v>97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411.4 - Kamerový dohled'!J32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88</v>
      </c>
      <c r="AR59" s="67"/>
      <c r="AS59" s="131">
        <v>0</v>
      </c>
      <c r="AT59" s="132">
        <f>ROUND(SUM(AV59:AW59),2)</f>
        <v>0</v>
      </c>
      <c r="AU59" s="133">
        <f>'SO 411.4 - Kamerový dohled'!P87</f>
        <v>0</v>
      </c>
      <c r="AV59" s="132">
        <f>'SO 411.4 - Kamerový dohled'!J35</f>
        <v>0</v>
      </c>
      <c r="AW59" s="132">
        <f>'SO 411.4 - Kamerový dohled'!J36</f>
        <v>0</v>
      </c>
      <c r="AX59" s="132">
        <f>'SO 411.4 - Kamerový dohled'!J37</f>
        <v>0</v>
      </c>
      <c r="AY59" s="132">
        <f>'SO 411.4 - Kamerový dohled'!J38</f>
        <v>0</v>
      </c>
      <c r="AZ59" s="132">
        <f>'SO 411.4 - Kamerový dohled'!F35</f>
        <v>0</v>
      </c>
      <c r="BA59" s="132">
        <f>'SO 411.4 - Kamerový dohled'!F36</f>
        <v>0</v>
      </c>
      <c r="BB59" s="132">
        <f>'SO 411.4 - Kamerový dohled'!F37</f>
        <v>0</v>
      </c>
      <c r="BC59" s="132">
        <f>'SO 411.4 - Kamerový dohled'!F38</f>
        <v>0</v>
      </c>
      <c r="BD59" s="134">
        <f>'SO 411.4 - Kamerový dohled'!F39</f>
        <v>0</v>
      </c>
      <c r="BE59" s="4"/>
      <c r="BT59" s="135" t="s">
        <v>84</v>
      </c>
      <c r="BV59" s="135" t="s">
        <v>77</v>
      </c>
      <c r="BW59" s="135" t="s">
        <v>98</v>
      </c>
      <c r="BX59" s="135" t="s">
        <v>83</v>
      </c>
      <c r="CL59" s="135" t="s">
        <v>19</v>
      </c>
    </row>
    <row r="60" s="4" customFormat="1" ht="23.25" customHeight="1">
      <c r="A60" s="126" t="s">
        <v>85</v>
      </c>
      <c r="B60" s="65"/>
      <c r="C60" s="127"/>
      <c r="D60" s="127"/>
      <c r="E60" s="128" t="s">
        <v>99</v>
      </c>
      <c r="F60" s="128"/>
      <c r="G60" s="128"/>
      <c r="H60" s="128"/>
      <c r="I60" s="128"/>
      <c r="J60" s="127"/>
      <c r="K60" s="128" t="s">
        <v>100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411.5 - Svislé a vodor...'!J32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88</v>
      </c>
      <c r="AR60" s="67"/>
      <c r="AS60" s="131">
        <v>0</v>
      </c>
      <c r="AT60" s="132">
        <f>ROUND(SUM(AV60:AW60),2)</f>
        <v>0</v>
      </c>
      <c r="AU60" s="133">
        <f>'SO 411.5 - Svislé a vodor...'!P87</f>
        <v>0</v>
      </c>
      <c r="AV60" s="132">
        <f>'SO 411.5 - Svislé a vodor...'!J35</f>
        <v>0</v>
      </c>
      <c r="AW60" s="132">
        <f>'SO 411.5 - Svislé a vodor...'!J36</f>
        <v>0</v>
      </c>
      <c r="AX60" s="132">
        <f>'SO 411.5 - Svislé a vodor...'!J37</f>
        <v>0</v>
      </c>
      <c r="AY60" s="132">
        <f>'SO 411.5 - Svislé a vodor...'!J38</f>
        <v>0</v>
      </c>
      <c r="AZ60" s="132">
        <f>'SO 411.5 - Svislé a vodor...'!F35</f>
        <v>0</v>
      </c>
      <c r="BA60" s="132">
        <f>'SO 411.5 - Svislé a vodor...'!F36</f>
        <v>0</v>
      </c>
      <c r="BB60" s="132">
        <f>'SO 411.5 - Svislé a vodor...'!F37</f>
        <v>0</v>
      </c>
      <c r="BC60" s="132">
        <f>'SO 411.5 - Svislé a vodor...'!F38</f>
        <v>0</v>
      </c>
      <c r="BD60" s="134">
        <f>'SO 411.5 - Svislé a vodor...'!F39</f>
        <v>0</v>
      </c>
      <c r="BE60" s="4"/>
      <c r="BT60" s="135" t="s">
        <v>84</v>
      </c>
      <c r="BV60" s="135" t="s">
        <v>77</v>
      </c>
      <c r="BW60" s="135" t="s">
        <v>101</v>
      </c>
      <c r="BX60" s="135" t="s">
        <v>83</v>
      </c>
      <c r="CL60" s="135" t="s">
        <v>19</v>
      </c>
    </row>
    <row r="61" s="7" customFormat="1" ht="16.5" customHeight="1">
      <c r="A61" s="7"/>
      <c r="B61" s="113"/>
      <c r="C61" s="114"/>
      <c r="D61" s="115" t="s">
        <v>102</v>
      </c>
      <c r="E61" s="115"/>
      <c r="F61" s="115"/>
      <c r="G61" s="115"/>
      <c r="H61" s="115"/>
      <c r="I61" s="116"/>
      <c r="J61" s="115" t="s">
        <v>103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ROUND(SUM(AG62:AG64),2)</f>
        <v>0</v>
      </c>
      <c r="AH61" s="116"/>
      <c r="AI61" s="116"/>
      <c r="AJ61" s="116"/>
      <c r="AK61" s="116"/>
      <c r="AL61" s="116"/>
      <c r="AM61" s="116"/>
      <c r="AN61" s="118">
        <f>SUM(AG61,AT61)</f>
        <v>0</v>
      </c>
      <c r="AO61" s="116"/>
      <c r="AP61" s="116"/>
      <c r="AQ61" s="119" t="s">
        <v>81</v>
      </c>
      <c r="AR61" s="120"/>
      <c r="AS61" s="121">
        <f>ROUND(SUM(AS62:AS64),2)</f>
        <v>0</v>
      </c>
      <c r="AT61" s="122">
        <f>ROUND(SUM(AV61:AW61),2)</f>
        <v>0</v>
      </c>
      <c r="AU61" s="123">
        <f>ROUND(SUM(AU62:AU64),5)</f>
        <v>0</v>
      </c>
      <c r="AV61" s="122">
        <f>ROUND(AZ61*L29,2)</f>
        <v>0</v>
      </c>
      <c r="AW61" s="122">
        <f>ROUND(BA61*L30,2)</f>
        <v>0</v>
      </c>
      <c r="AX61" s="122">
        <f>ROUND(BB61*L29,2)</f>
        <v>0</v>
      </c>
      <c r="AY61" s="122">
        <f>ROUND(BC61*L30,2)</f>
        <v>0</v>
      </c>
      <c r="AZ61" s="122">
        <f>ROUND(SUM(AZ62:AZ64),2)</f>
        <v>0</v>
      </c>
      <c r="BA61" s="122">
        <f>ROUND(SUM(BA62:BA64),2)</f>
        <v>0</v>
      </c>
      <c r="BB61" s="122">
        <f>ROUND(SUM(BB62:BB64),2)</f>
        <v>0</v>
      </c>
      <c r="BC61" s="122">
        <f>ROUND(SUM(BC62:BC64),2)</f>
        <v>0</v>
      </c>
      <c r="BD61" s="124">
        <f>ROUND(SUM(BD62:BD64),2)</f>
        <v>0</v>
      </c>
      <c r="BE61" s="7"/>
      <c r="BS61" s="125" t="s">
        <v>74</v>
      </c>
      <c r="BT61" s="125" t="s">
        <v>82</v>
      </c>
      <c r="BU61" s="125" t="s">
        <v>76</v>
      </c>
      <c r="BV61" s="125" t="s">
        <v>77</v>
      </c>
      <c r="BW61" s="125" t="s">
        <v>104</v>
      </c>
      <c r="BX61" s="125" t="s">
        <v>5</v>
      </c>
      <c r="CL61" s="125" t="s">
        <v>19</v>
      </c>
      <c r="CM61" s="125" t="s">
        <v>84</v>
      </c>
    </row>
    <row r="62" s="4" customFormat="1" ht="23.25" customHeight="1">
      <c r="A62" s="126" t="s">
        <v>85</v>
      </c>
      <c r="B62" s="65"/>
      <c r="C62" s="127"/>
      <c r="D62" s="127"/>
      <c r="E62" s="128" t="s">
        <v>105</v>
      </c>
      <c r="F62" s="128"/>
      <c r="G62" s="128"/>
      <c r="H62" s="128"/>
      <c r="I62" s="128"/>
      <c r="J62" s="127"/>
      <c r="K62" s="128" t="s">
        <v>87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412.1 - Výkopové práce'!J32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88</v>
      </c>
      <c r="AR62" s="67"/>
      <c r="AS62" s="131">
        <v>0</v>
      </c>
      <c r="AT62" s="132">
        <f>ROUND(SUM(AV62:AW62),2)</f>
        <v>0</v>
      </c>
      <c r="AU62" s="133">
        <f>'SO 412.1 - Výkopové práce'!P93</f>
        <v>0</v>
      </c>
      <c r="AV62" s="132">
        <f>'SO 412.1 - Výkopové práce'!J35</f>
        <v>0</v>
      </c>
      <c r="AW62" s="132">
        <f>'SO 412.1 - Výkopové práce'!J36</f>
        <v>0</v>
      </c>
      <c r="AX62" s="132">
        <f>'SO 412.1 - Výkopové práce'!J37</f>
        <v>0</v>
      </c>
      <c r="AY62" s="132">
        <f>'SO 412.1 - Výkopové práce'!J38</f>
        <v>0</v>
      </c>
      <c r="AZ62" s="132">
        <f>'SO 412.1 - Výkopové práce'!F35</f>
        <v>0</v>
      </c>
      <c r="BA62" s="132">
        <f>'SO 412.1 - Výkopové práce'!F36</f>
        <v>0</v>
      </c>
      <c r="BB62" s="132">
        <f>'SO 412.1 - Výkopové práce'!F37</f>
        <v>0</v>
      </c>
      <c r="BC62" s="132">
        <f>'SO 412.1 - Výkopové práce'!F38</f>
        <v>0</v>
      </c>
      <c r="BD62" s="134">
        <f>'SO 412.1 - Výkopové práce'!F39</f>
        <v>0</v>
      </c>
      <c r="BE62" s="4"/>
      <c r="BT62" s="135" t="s">
        <v>84</v>
      </c>
      <c r="BV62" s="135" t="s">
        <v>77</v>
      </c>
      <c r="BW62" s="135" t="s">
        <v>106</v>
      </c>
      <c r="BX62" s="135" t="s">
        <v>104</v>
      </c>
      <c r="CL62" s="135" t="s">
        <v>19</v>
      </c>
    </row>
    <row r="63" s="4" customFormat="1" ht="23.25" customHeight="1">
      <c r="A63" s="126" t="s">
        <v>85</v>
      </c>
      <c r="B63" s="65"/>
      <c r="C63" s="127"/>
      <c r="D63" s="127"/>
      <c r="E63" s="128" t="s">
        <v>107</v>
      </c>
      <c r="F63" s="128"/>
      <c r="G63" s="128"/>
      <c r="H63" s="128"/>
      <c r="I63" s="128"/>
      <c r="J63" s="127"/>
      <c r="K63" s="128" t="s">
        <v>91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'SO 412.2 - Technologie zá...'!J32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88</v>
      </c>
      <c r="AR63" s="67"/>
      <c r="AS63" s="131">
        <v>0</v>
      </c>
      <c r="AT63" s="132">
        <f>ROUND(SUM(AV63:AW63),2)</f>
        <v>0</v>
      </c>
      <c r="AU63" s="133">
        <f>'SO 412.2 - Technologie zá...'!P91</f>
        <v>0</v>
      </c>
      <c r="AV63" s="132">
        <f>'SO 412.2 - Technologie zá...'!J35</f>
        <v>0</v>
      </c>
      <c r="AW63" s="132">
        <f>'SO 412.2 - Technologie zá...'!J36</f>
        <v>0</v>
      </c>
      <c r="AX63" s="132">
        <f>'SO 412.2 - Technologie zá...'!J37</f>
        <v>0</v>
      </c>
      <c r="AY63" s="132">
        <f>'SO 412.2 - Technologie zá...'!J38</f>
        <v>0</v>
      </c>
      <c r="AZ63" s="132">
        <f>'SO 412.2 - Technologie zá...'!F35</f>
        <v>0</v>
      </c>
      <c r="BA63" s="132">
        <f>'SO 412.2 - Technologie zá...'!F36</f>
        <v>0</v>
      </c>
      <c r="BB63" s="132">
        <f>'SO 412.2 - Technologie zá...'!F37</f>
        <v>0</v>
      </c>
      <c r="BC63" s="132">
        <f>'SO 412.2 - Technologie zá...'!F38</f>
        <v>0</v>
      </c>
      <c r="BD63" s="134">
        <f>'SO 412.2 - Technologie zá...'!F39</f>
        <v>0</v>
      </c>
      <c r="BE63" s="4"/>
      <c r="BT63" s="135" t="s">
        <v>84</v>
      </c>
      <c r="BV63" s="135" t="s">
        <v>77</v>
      </c>
      <c r="BW63" s="135" t="s">
        <v>108</v>
      </c>
      <c r="BX63" s="135" t="s">
        <v>104</v>
      </c>
      <c r="CL63" s="135" t="s">
        <v>19</v>
      </c>
    </row>
    <row r="64" s="4" customFormat="1" ht="23.25" customHeight="1">
      <c r="A64" s="126" t="s">
        <v>85</v>
      </c>
      <c r="B64" s="65"/>
      <c r="C64" s="127"/>
      <c r="D64" s="127"/>
      <c r="E64" s="128" t="s">
        <v>109</v>
      </c>
      <c r="F64" s="128"/>
      <c r="G64" s="128"/>
      <c r="H64" s="128"/>
      <c r="I64" s="128"/>
      <c r="J64" s="127"/>
      <c r="K64" s="128" t="s">
        <v>97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412.3 - Kamerový dohled'!J32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88</v>
      </c>
      <c r="AR64" s="67"/>
      <c r="AS64" s="131">
        <v>0</v>
      </c>
      <c r="AT64" s="132">
        <f>ROUND(SUM(AV64:AW64),2)</f>
        <v>0</v>
      </c>
      <c r="AU64" s="133">
        <f>'SO 412.3 - Kamerový dohled'!P87</f>
        <v>0</v>
      </c>
      <c r="AV64" s="132">
        <f>'SO 412.3 - Kamerový dohled'!J35</f>
        <v>0</v>
      </c>
      <c r="AW64" s="132">
        <f>'SO 412.3 - Kamerový dohled'!J36</f>
        <v>0</v>
      </c>
      <c r="AX64" s="132">
        <f>'SO 412.3 - Kamerový dohled'!J37</f>
        <v>0</v>
      </c>
      <c r="AY64" s="132">
        <f>'SO 412.3 - Kamerový dohled'!J38</f>
        <v>0</v>
      </c>
      <c r="AZ64" s="132">
        <f>'SO 412.3 - Kamerový dohled'!F35</f>
        <v>0</v>
      </c>
      <c r="BA64" s="132">
        <f>'SO 412.3 - Kamerový dohled'!F36</f>
        <v>0</v>
      </c>
      <c r="BB64" s="132">
        <f>'SO 412.3 - Kamerový dohled'!F37</f>
        <v>0</v>
      </c>
      <c r="BC64" s="132">
        <f>'SO 412.3 - Kamerový dohled'!F38</f>
        <v>0</v>
      </c>
      <c r="BD64" s="134">
        <f>'SO 412.3 - Kamerový dohled'!F39</f>
        <v>0</v>
      </c>
      <c r="BE64" s="4"/>
      <c r="BT64" s="135" t="s">
        <v>84</v>
      </c>
      <c r="BV64" s="135" t="s">
        <v>77</v>
      </c>
      <c r="BW64" s="135" t="s">
        <v>110</v>
      </c>
      <c r="BX64" s="135" t="s">
        <v>104</v>
      </c>
      <c r="CL64" s="135" t="s">
        <v>19</v>
      </c>
    </row>
    <row r="65" s="7" customFormat="1" ht="16.5" customHeight="1">
      <c r="A65" s="126" t="s">
        <v>85</v>
      </c>
      <c r="B65" s="113"/>
      <c r="C65" s="114"/>
      <c r="D65" s="115" t="s">
        <v>111</v>
      </c>
      <c r="E65" s="115"/>
      <c r="F65" s="115"/>
      <c r="G65" s="115"/>
      <c r="H65" s="115"/>
      <c r="I65" s="116"/>
      <c r="J65" s="115" t="s">
        <v>112</v>
      </c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8">
        <f>'OST - Centrální vzdálený ...'!J30</f>
        <v>0</v>
      </c>
      <c r="AH65" s="116"/>
      <c r="AI65" s="116"/>
      <c r="AJ65" s="116"/>
      <c r="AK65" s="116"/>
      <c r="AL65" s="116"/>
      <c r="AM65" s="116"/>
      <c r="AN65" s="118">
        <f>SUM(AG65,AT65)</f>
        <v>0</v>
      </c>
      <c r="AO65" s="116"/>
      <c r="AP65" s="116"/>
      <c r="AQ65" s="119" t="s">
        <v>111</v>
      </c>
      <c r="AR65" s="120"/>
      <c r="AS65" s="136">
        <v>0</v>
      </c>
      <c r="AT65" s="137">
        <f>ROUND(SUM(AV65:AW65),2)</f>
        <v>0</v>
      </c>
      <c r="AU65" s="138">
        <f>'OST - Centrální vzdálený ...'!P81</f>
        <v>0</v>
      </c>
      <c r="AV65" s="137">
        <f>'OST - Centrální vzdálený ...'!J33</f>
        <v>0</v>
      </c>
      <c r="AW65" s="137">
        <f>'OST - Centrální vzdálený ...'!J34</f>
        <v>0</v>
      </c>
      <c r="AX65" s="137">
        <f>'OST - Centrální vzdálený ...'!J35</f>
        <v>0</v>
      </c>
      <c r="AY65" s="137">
        <f>'OST - Centrální vzdálený ...'!J36</f>
        <v>0</v>
      </c>
      <c r="AZ65" s="137">
        <f>'OST - Centrální vzdálený ...'!F33</f>
        <v>0</v>
      </c>
      <c r="BA65" s="137">
        <f>'OST - Centrální vzdálený ...'!F34</f>
        <v>0</v>
      </c>
      <c r="BB65" s="137">
        <f>'OST - Centrální vzdálený ...'!F35</f>
        <v>0</v>
      </c>
      <c r="BC65" s="137">
        <f>'OST - Centrální vzdálený ...'!F36</f>
        <v>0</v>
      </c>
      <c r="BD65" s="139">
        <f>'OST - Centrální vzdálený ...'!F37</f>
        <v>0</v>
      </c>
      <c r="BE65" s="7"/>
      <c r="BT65" s="125" t="s">
        <v>82</v>
      </c>
      <c r="BV65" s="125" t="s">
        <v>77</v>
      </c>
      <c r="BW65" s="125" t="s">
        <v>113</v>
      </c>
      <c r="BX65" s="125" t="s">
        <v>5</v>
      </c>
      <c r="CL65" s="125" t="s">
        <v>19</v>
      </c>
      <c r="CM65" s="125" t="s">
        <v>84</v>
      </c>
    </row>
    <row r="66" s="2" customFormat="1" ht="30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46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</row>
  </sheetData>
  <sheetProtection sheet="1" formatColumns="0" formatRows="0" objects="1" scenarios="1" spinCount="100000" saltValue="ZEy90NoeDBbwKQSikXtuQ0IL7e5p4Hv9jUo4MtHUQ2yypnUiORWU8p5QnUE7QQf2jdSYyKBtwPV5BMwq86ug5A==" hashValue="5FKe0Gn1hVMC6qLLLnqH3WMt/n1Jn9cwyBRFKDYomLU06OHH1hwcRZZPh2xkbXgX8MNyU8o4h+o+E+jRIODHVw==" algorithmName="SHA-512" password="CC35"/>
  <mergeCells count="82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D65:H65"/>
    <mergeCell ref="J65:AF6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54:AP54"/>
  </mergeCells>
  <hyperlinks>
    <hyperlink ref="A56" location="'SO 411.1 - Výkopové práce'!C2" display="/"/>
    <hyperlink ref="A57" location="'SO 411.2 - Technologie zá...'!C2" display="/"/>
    <hyperlink ref="A58" location="'SO 411.3 - Stavební úpravy'!C2" display="/"/>
    <hyperlink ref="A59" location="'SO 411.4 - Kamerový dohled'!C2" display="/"/>
    <hyperlink ref="A60" location="'SO 411.5 - Svislé a vodor...'!C2" display="/"/>
    <hyperlink ref="A62" location="'SO 412.1 - Výkopové práce'!C2" display="/"/>
    <hyperlink ref="A63" location="'SO 412.2 - Technologie zá...'!C2" display="/"/>
    <hyperlink ref="A64" location="'SO 412.3 - Kamerový dohled'!C2" display="/"/>
    <hyperlink ref="A65" location="'OST - Centrální vzdálený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115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1019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1. 10. 2025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30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31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33</v>
      </c>
      <c r="E20" s="40"/>
      <c r="F20" s="40"/>
      <c r="G20" s="40"/>
      <c r="H20" s="40"/>
      <c r="I20" s="144" t="s">
        <v>26</v>
      </c>
      <c r="J20" s="135" t="s">
        <v>34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35</v>
      </c>
      <c r="F21" s="40"/>
      <c r="G21" s="40"/>
      <c r="H21" s="40"/>
      <c r="I21" s="144" t="s">
        <v>29</v>
      </c>
      <c r="J21" s="135" t="s">
        <v>36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38</v>
      </c>
      <c r="E23" s="40"/>
      <c r="F23" s="40"/>
      <c r="G23" s="40"/>
      <c r="H23" s="40"/>
      <c r="I23" s="144" t="s">
        <v>26</v>
      </c>
      <c r="J23" s="135" t="s">
        <v>34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29</v>
      </c>
      <c r="J24" s="135" t="s">
        <v>36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39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41</v>
      </c>
      <c r="E30" s="40"/>
      <c r="F30" s="40"/>
      <c r="G30" s="40"/>
      <c r="H30" s="40"/>
      <c r="I30" s="40"/>
      <c r="J30" s="155">
        <f>ROUND(J81,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43</v>
      </c>
      <c r="G32" s="40"/>
      <c r="H32" s="40"/>
      <c r="I32" s="156" t="s">
        <v>42</v>
      </c>
      <c r="J32" s="156" t="s">
        <v>44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45</v>
      </c>
      <c r="E33" s="144" t="s">
        <v>46</v>
      </c>
      <c r="F33" s="158">
        <f>ROUND((SUM(BE81:BE118)),  2)</f>
        <v>0</v>
      </c>
      <c r="G33" s="40"/>
      <c r="H33" s="40"/>
      <c r="I33" s="159">
        <v>0.20999999999999999</v>
      </c>
      <c r="J33" s="158">
        <f>ROUND(((SUM(BE81:BE118))*I33),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47</v>
      </c>
      <c r="F34" s="158">
        <f>ROUND((SUM(BF81:BF118)),  2)</f>
        <v>0</v>
      </c>
      <c r="G34" s="40"/>
      <c r="H34" s="40"/>
      <c r="I34" s="159">
        <v>0.12</v>
      </c>
      <c r="J34" s="158">
        <f>ROUND(((SUM(BF81:BF118))*I34),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48</v>
      </c>
      <c r="F35" s="158">
        <f>ROUND((SUM(BG81:BG118)),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49</v>
      </c>
      <c r="F36" s="158">
        <f>ROUND((SUM(BH81:BH118)),  2)</f>
        <v>0</v>
      </c>
      <c r="G36" s="40"/>
      <c r="H36" s="40"/>
      <c r="I36" s="159">
        <v>0.12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ROUND((SUM(BI81:BI118)),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51</v>
      </c>
      <c r="E39" s="162"/>
      <c r="F39" s="162"/>
      <c r="G39" s="163" t="s">
        <v>52</v>
      </c>
      <c r="H39" s="164" t="s">
        <v>53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119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P + R Voroněž_aktualizace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115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OST - Centrální vzdálený dohledový systém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Brno</v>
      </c>
      <c r="G52" s="42"/>
      <c r="H52" s="42"/>
      <c r="I52" s="34" t="s">
        <v>23</v>
      </c>
      <c r="J52" s="74" t="str">
        <f>IF(J12="","",J12)</f>
        <v>1. 10. 2025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Brněnské komunikace, a.s.</v>
      </c>
      <c r="G54" s="42"/>
      <c r="H54" s="42"/>
      <c r="I54" s="34" t="s">
        <v>33</v>
      </c>
      <c r="J54" s="38" t="str">
        <f>E21</f>
        <v>AŽD Praha,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AŽD Praha, s.r.o.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120</v>
      </c>
      <c r="D57" s="173"/>
      <c r="E57" s="173"/>
      <c r="F57" s="173"/>
      <c r="G57" s="173"/>
      <c r="H57" s="173"/>
      <c r="I57" s="173"/>
      <c r="J57" s="174" t="s">
        <v>121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73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122</v>
      </c>
    </row>
    <row r="60" s="9" customFormat="1" ht="24.96" customHeight="1">
      <c r="A60" s="9"/>
      <c r="B60" s="176"/>
      <c r="C60" s="177"/>
      <c r="D60" s="178" t="s">
        <v>125</v>
      </c>
      <c r="E60" s="179"/>
      <c r="F60" s="179"/>
      <c r="G60" s="179"/>
      <c r="H60" s="179"/>
      <c r="I60" s="179"/>
      <c r="J60" s="180">
        <f>J82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1020</v>
      </c>
      <c r="E61" s="184"/>
      <c r="F61" s="184"/>
      <c r="G61" s="184"/>
      <c r="H61" s="184"/>
      <c r="I61" s="184"/>
      <c r="J61" s="185">
        <f>J83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133</v>
      </c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1" t="str">
        <f>E7</f>
        <v>P + R Voroněž_aktualizace</v>
      </c>
      <c r="F71" s="34"/>
      <c r="G71" s="34"/>
      <c r="H71" s="34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115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OST - Centrální vzdálený dohledový systém</v>
      </c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Brno</v>
      </c>
      <c r="G75" s="42"/>
      <c r="H75" s="42"/>
      <c r="I75" s="34" t="s">
        <v>23</v>
      </c>
      <c r="J75" s="74" t="str">
        <f>IF(J12="","",J12)</f>
        <v>1. 10. 2025</v>
      </c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Brněnské komunikace, a.s.</v>
      </c>
      <c r="G77" s="42"/>
      <c r="H77" s="42"/>
      <c r="I77" s="34" t="s">
        <v>33</v>
      </c>
      <c r="J77" s="38" t="str">
        <f>E21</f>
        <v>AŽD Praha, s.r.o.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38</v>
      </c>
      <c r="J78" s="38" t="str">
        <f>E24</f>
        <v>AŽD Praha, s.r.o.</v>
      </c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7"/>
      <c r="B80" s="188"/>
      <c r="C80" s="189" t="s">
        <v>134</v>
      </c>
      <c r="D80" s="190" t="s">
        <v>60</v>
      </c>
      <c r="E80" s="190" t="s">
        <v>56</v>
      </c>
      <c r="F80" s="190" t="s">
        <v>57</v>
      </c>
      <c r="G80" s="190" t="s">
        <v>135</v>
      </c>
      <c r="H80" s="190" t="s">
        <v>136</v>
      </c>
      <c r="I80" s="190" t="s">
        <v>137</v>
      </c>
      <c r="J80" s="190" t="s">
        <v>121</v>
      </c>
      <c r="K80" s="191" t="s">
        <v>138</v>
      </c>
      <c r="L80" s="192"/>
      <c r="M80" s="94" t="s">
        <v>19</v>
      </c>
      <c r="N80" s="95" t="s">
        <v>45</v>
      </c>
      <c r="O80" s="95" t="s">
        <v>139</v>
      </c>
      <c r="P80" s="95" t="s">
        <v>140</v>
      </c>
      <c r="Q80" s="95" t="s">
        <v>141</v>
      </c>
      <c r="R80" s="95" t="s">
        <v>142</v>
      </c>
      <c r="S80" s="95" t="s">
        <v>143</v>
      </c>
      <c r="T80" s="96" t="s">
        <v>144</v>
      </c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</row>
    <row r="81" s="2" customFormat="1" ht="22.8" customHeight="1">
      <c r="A81" s="40"/>
      <c r="B81" s="41"/>
      <c r="C81" s="101" t="s">
        <v>145</v>
      </c>
      <c r="D81" s="42"/>
      <c r="E81" s="42"/>
      <c r="F81" s="42"/>
      <c r="G81" s="42"/>
      <c r="H81" s="42"/>
      <c r="I81" s="42"/>
      <c r="J81" s="193">
        <f>BK81</f>
        <v>0</v>
      </c>
      <c r="K81" s="42"/>
      <c r="L81" s="46"/>
      <c r="M81" s="97"/>
      <c r="N81" s="194"/>
      <c r="O81" s="98"/>
      <c r="P81" s="195">
        <f>P82</f>
        <v>0</v>
      </c>
      <c r="Q81" s="98"/>
      <c r="R81" s="195">
        <f>R82</f>
        <v>0</v>
      </c>
      <c r="S81" s="98"/>
      <c r="T81" s="196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74</v>
      </c>
      <c r="AU81" s="19" t="s">
        <v>122</v>
      </c>
      <c r="BK81" s="197">
        <f>BK82</f>
        <v>0</v>
      </c>
    </row>
    <row r="82" s="12" customFormat="1" ht="25.92" customHeight="1">
      <c r="A82" s="12"/>
      <c r="B82" s="198"/>
      <c r="C82" s="199"/>
      <c r="D82" s="200" t="s">
        <v>74</v>
      </c>
      <c r="E82" s="201" t="s">
        <v>167</v>
      </c>
      <c r="F82" s="201" t="s">
        <v>168</v>
      </c>
      <c r="G82" s="199"/>
      <c r="H82" s="199"/>
      <c r="I82" s="202"/>
      <c r="J82" s="203">
        <f>BK82</f>
        <v>0</v>
      </c>
      <c r="K82" s="199"/>
      <c r="L82" s="204"/>
      <c r="M82" s="205"/>
      <c r="N82" s="206"/>
      <c r="O82" s="206"/>
      <c r="P82" s="207">
        <f>P83</f>
        <v>0</v>
      </c>
      <c r="Q82" s="206"/>
      <c r="R82" s="207">
        <f>R83</f>
        <v>0</v>
      </c>
      <c r="S82" s="206"/>
      <c r="T82" s="20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9" t="s">
        <v>169</v>
      </c>
      <c r="AT82" s="210" t="s">
        <v>74</v>
      </c>
      <c r="AU82" s="210" t="s">
        <v>75</v>
      </c>
      <c r="AY82" s="209" t="s">
        <v>148</v>
      </c>
      <c r="BK82" s="211">
        <f>BK83</f>
        <v>0</v>
      </c>
    </row>
    <row r="83" s="12" customFormat="1" ht="22.8" customHeight="1">
      <c r="A83" s="12"/>
      <c r="B83" s="198"/>
      <c r="C83" s="199"/>
      <c r="D83" s="200" t="s">
        <v>74</v>
      </c>
      <c r="E83" s="212" t="s">
        <v>1021</v>
      </c>
      <c r="F83" s="212" t="s">
        <v>1022</v>
      </c>
      <c r="G83" s="199"/>
      <c r="H83" s="199"/>
      <c r="I83" s="202"/>
      <c r="J83" s="213">
        <f>BK83</f>
        <v>0</v>
      </c>
      <c r="K83" s="199"/>
      <c r="L83" s="204"/>
      <c r="M83" s="205"/>
      <c r="N83" s="206"/>
      <c r="O83" s="206"/>
      <c r="P83" s="207">
        <f>SUM(P84:P118)</f>
        <v>0</v>
      </c>
      <c r="Q83" s="206"/>
      <c r="R83" s="207">
        <f>SUM(R84:R118)</f>
        <v>0</v>
      </c>
      <c r="S83" s="206"/>
      <c r="T83" s="208">
        <f>SUM(T84:T118)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9" t="s">
        <v>169</v>
      </c>
      <c r="AT83" s="210" t="s">
        <v>74</v>
      </c>
      <c r="AU83" s="210" t="s">
        <v>82</v>
      </c>
      <c r="AY83" s="209" t="s">
        <v>148</v>
      </c>
      <c r="BK83" s="211">
        <f>SUM(BK84:BK118)</f>
        <v>0</v>
      </c>
    </row>
    <row r="84" s="2" customFormat="1" ht="16.5" customHeight="1">
      <c r="A84" s="40"/>
      <c r="B84" s="41"/>
      <c r="C84" s="214" t="s">
        <v>82</v>
      </c>
      <c r="D84" s="214" t="s">
        <v>150</v>
      </c>
      <c r="E84" s="215" t="s">
        <v>1023</v>
      </c>
      <c r="F84" s="216" t="s">
        <v>1024</v>
      </c>
      <c r="G84" s="217" t="s">
        <v>1025</v>
      </c>
      <c r="H84" s="218">
        <v>0</v>
      </c>
      <c r="I84" s="219"/>
      <c r="J84" s="220">
        <f>ROUND(I84*H84,2)</f>
        <v>0</v>
      </c>
      <c r="K84" s="216" t="s">
        <v>269</v>
      </c>
      <c r="L84" s="46"/>
      <c r="M84" s="221" t="s">
        <v>19</v>
      </c>
      <c r="N84" s="222" t="s">
        <v>46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175</v>
      </c>
      <c r="AT84" s="225" t="s">
        <v>150</v>
      </c>
      <c r="AU84" s="225" t="s">
        <v>84</v>
      </c>
      <c r="AY84" s="19" t="s">
        <v>148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82</v>
      </c>
      <c r="BK84" s="226">
        <f>ROUND(I84*H84,2)</f>
        <v>0</v>
      </c>
      <c r="BL84" s="19" t="s">
        <v>175</v>
      </c>
      <c r="BM84" s="225" t="s">
        <v>1026</v>
      </c>
    </row>
    <row r="85" s="13" customFormat="1">
      <c r="A85" s="13"/>
      <c r="B85" s="232"/>
      <c r="C85" s="233"/>
      <c r="D85" s="234" t="s">
        <v>159</v>
      </c>
      <c r="E85" s="235" t="s">
        <v>19</v>
      </c>
      <c r="F85" s="236" t="s">
        <v>1027</v>
      </c>
      <c r="G85" s="233"/>
      <c r="H85" s="235" t="s">
        <v>19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2" t="s">
        <v>159</v>
      </c>
      <c r="AU85" s="242" t="s">
        <v>84</v>
      </c>
      <c r="AV85" s="13" t="s">
        <v>82</v>
      </c>
      <c r="AW85" s="13" t="s">
        <v>37</v>
      </c>
      <c r="AX85" s="13" t="s">
        <v>75</v>
      </c>
      <c r="AY85" s="242" t="s">
        <v>148</v>
      </c>
    </row>
    <row r="86" s="13" customFormat="1">
      <c r="A86" s="13"/>
      <c r="B86" s="232"/>
      <c r="C86" s="233"/>
      <c r="D86" s="234" t="s">
        <v>159</v>
      </c>
      <c r="E86" s="235" t="s">
        <v>19</v>
      </c>
      <c r="F86" s="236" t="s">
        <v>534</v>
      </c>
      <c r="G86" s="233"/>
      <c r="H86" s="235" t="s">
        <v>19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159</v>
      </c>
      <c r="AU86" s="242" t="s">
        <v>84</v>
      </c>
      <c r="AV86" s="13" t="s">
        <v>82</v>
      </c>
      <c r="AW86" s="13" t="s">
        <v>37</v>
      </c>
      <c r="AX86" s="13" t="s">
        <v>75</v>
      </c>
      <c r="AY86" s="242" t="s">
        <v>148</v>
      </c>
    </row>
    <row r="87" s="13" customFormat="1">
      <c r="A87" s="13"/>
      <c r="B87" s="232"/>
      <c r="C87" s="233"/>
      <c r="D87" s="234" t="s">
        <v>159</v>
      </c>
      <c r="E87" s="235" t="s">
        <v>19</v>
      </c>
      <c r="F87" s="236" t="s">
        <v>1028</v>
      </c>
      <c r="G87" s="233"/>
      <c r="H87" s="235" t="s">
        <v>19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2" t="s">
        <v>159</v>
      </c>
      <c r="AU87" s="242" t="s">
        <v>84</v>
      </c>
      <c r="AV87" s="13" t="s">
        <v>82</v>
      </c>
      <c r="AW87" s="13" t="s">
        <v>37</v>
      </c>
      <c r="AX87" s="13" t="s">
        <v>75</v>
      </c>
      <c r="AY87" s="242" t="s">
        <v>148</v>
      </c>
    </row>
    <row r="88" s="13" customFormat="1">
      <c r="A88" s="13"/>
      <c r="B88" s="232"/>
      <c r="C88" s="233"/>
      <c r="D88" s="234" t="s">
        <v>159</v>
      </c>
      <c r="E88" s="235" t="s">
        <v>19</v>
      </c>
      <c r="F88" s="236" t="s">
        <v>1029</v>
      </c>
      <c r="G88" s="233"/>
      <c r="H88" s="235" t="s">
        <v>19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2" t="s">
        <v>159</v>
      </c>
      <c r="AU88" s="242" t="s">
        <v>84</v>
      </c>
      <c r="AV88" s="13" t="s">
        <v>82</v>
      </c>
      <c r="AW88" s="13" t="s">
        <v>37</v>
      </c>
      <c r="AX88" s="13" t="s">
        <v>75</v>
      </c>
      <c r="AY88" s="242" t="s">
        <v>148</v>
      </c>
    </row>
    <row r="89" s="13" customFormat="1">
      <c r="A89" s="13"/>
      <c r="B89" s="232"/>
      <c r="C89" s="233"/>
      <c r="D89" s="234" t="s">
        <v>159</v>
      </c>
      <c r="E89" s="235" t="s">
        <v>19</v>
      </c>
      <c r="F89" s="236" t="s">
        <v>1030</v>
      </c>
      <c r="G89" s="233"/>
      <c r="H89" s="235" t="s">
        <v>19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159</v>
      </c>
      <c r="AU89" s="242" t="s">
        <v>84</v>
      </c>
      <c r="AV89" s="13" t="s">
        <v>82</v>
      </c>
      <c r="AW89" s="13" t="s">
        <v>37</v>
      </c>
      <c r="AX89" s="13" t="s">
        <v>75</v>
      </c>
      <c r="AY89" s="242" t="s">
        <v>148</v>
      </c>
    </row>
    <row r="90" s="13" customFormat="1">
      <c r="A90" s="13"/>
      <c r="B90" s="232"/>
      <c r="C90" s="233"/>
      <c r="D90" s="234" t="s">
        <v>159</v>
      </c>
      <c r="E90" s="235" t="s">
        <v>19</v>
      </c>
      <c r="F90" s="236" t="s">
        <v>1031</v>
      </c>
      <c r="G90" s="233"/>
      <c r="H90" s="235" t="s">
        <v>19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159</v>
      </c>
      <c r="AU90" s="242" t="s">
        <v>84</v>
      </c>
      <c r="AV90" s="13" t="s">
        <v>82</v>
      </c>
      <c r="AW90" s="13" t="s">
        <v>37</v>
      </c>
      <c r="AX90" s="13" t="s">
        <v>75</v>
      </c>
      <c r="AY90" s="242" t="s">
        <v>148</v>
      </c>
    </row>
    <row r="91" s="14" customFormat="1">
      <c r="A91" s="14"/>
      <c r="B91" s="243"/>
      <c r="C91" s="244"/>
      <c r="D91" s="234" t="s">
        <v>159</v>
      </c>
      <c r="E91" s="245" t="s">
        <v>19</v>
      </c>
      <c r="F91" s="246" t="s">
        <v>75</v>
      </c>
      <c r="G91" s="244"/>
      <c r="H91" s="247">
        <v>0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3" t="s">
        <v>159</v>
      </c>
      <c r="AU91" s="253" t="s">
        <v>84</v>
      </c>
      <c r="AV91" s="14" t="s">
        <v>84</v>
      </c>
      <c r="AW91" s="14" t="s">
        <v>37</v>
      </c>
      <c r="AX91" s="14" t="s">
        <v>82</v>
      </c>
      <c r="AY91" s="253" t="s">
        <v>148</v>
      </c>
    </row>
    <row r="92" s="2" customFormat="1" ht="24.15" customHeight="1">
      <c r="A92" s="40"/>
      <c r="B92" s="41"/>
      <c r="C92" s="214" t="s">
        <v>84</v>
      </c>
      <c r="D92" s="214" t="s">
        <v>150</v>
      </c>
      <c r="E92" s="215" t="s">
        <v>1032</v>
      </c>
      <c r="F92" s="216" t="s">
        <v>1033</v>
      </c>
      <c r="G92" s="217" t="s">
        <v>1034</v>
      </c>
      <c r="H92" s="218">
        <v>0</v>
      </c>
      <c r="I92" s="219"/>
      <c r="J92" s="220">
        <f>ROUND(I92*H92,2)</f>
        <v>0</v>
      </c>
      <c r="K92" s="216" t="s">
        <v>269</v>
      </c>
      <c r="L92" s="46"/>
      <c r="M92" s="221" t="s">
        <v>19</v>
      </c>
      <c r="N92" s="222" t="s">
        <v>46</v>
      </c>
      <c r="O92" s="86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5" t="s">
        <v>175</v>
      </c>
      <c r="AT92" s="225" t="s">
        <v>150</v>
      </c>
      <c r="AU92" s="225" t="s">
        <v>84</v>
      </c>
      <c r="AY92" s="19" t="s">
        <v>148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9" t="s">
        <v>82</v>
      </c>
      <c r="BK92" s="226">
        <f>ROUND(I92*H92,2)</f>
        <v>0</v>
      </c>
      <c r="BL92" s="19" t="s">
        <v>175</v>
      </c>
      <c r="BM92" s="225" t="s">
        <v>1035</v>
      </c>
    </row>
    <row r="93" s="13" customFormat="1">
      <c r="A93" s="13"/>
      <c r="B93" s="232"/>
      <c r="C93" s="233"/>
      <c r="D93" s="234" t="s">
        <v>159</v>
      </c>
      <c r="E93" s="235" t="s">
        <v>19</v>
      </c>
      <c r="F93" s="236" t="s">
        <v>1036</v>
      </c>
      <c r="G93" s="233"/>
      <c r="H93" s="235" t="s">
        <v>19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159</v>
      </c>
      <c r="AU93" s="242" t="s">
        <v>84</v>
      </c>
      <c r="AV93" s="13" t="s">
        <v>82</v>
      </c>
      <c r="AW93" s="13" t="s">
        <v>37</v>
      </c>
      <c r="AX93" s="13" t="s">
        <v>75</v>
      </c>
      <c r="AY93" s="242" t="s">
        <v>148</v>
      </c>
    </row>
    <row r="94" s="13" customFormat="1">
      <c r="A94" s="13"/>
      <c r="B94" s="232"/>
      <c r="C94" s="233"/>
      <c r="D94" s="234" t="s">
        <v>159</v>
      </c>
      <c r="E94" s="235" t="s">
        <v>19</v>
      </c>
      <c r="F94" s="236" t="s">
        <v>1037</v>
      </c>
      <c r="G94" s="233"/>
      <c r="H94" s="235" t="s">
        <v>19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159</v>
      </c>
      <c r="AU94" s="242" t="s">
        <v>84</v>
      </c>
      <c r="AV94" s="13" t="s">
        <v>82</v>
      </c>
      <c r="AW94" s="13" t="s">
        <v>37</v>
      </c>
      <c r="AX94" s="13" t="s">
        <v>75</v>
      </c>
      <c r="AY94" s="242" t="s">
        <v>148</v>
      </c>
    </row>
    <row r="95" s="14" customFormat="1">
      <c r="A95" s="14"/>
      <c r="B95" s="243"/>
      <c r="C95" s="244"/>
      <c r="D95" s="234" t="s">
        <v>159</v>
      </c>
      <c r="E95" s="245" t="s">
        <v>19</v>
      </c>
      <c r="F95" s="246" t="s">
        <v>75</v>
      </c>
      <c r="G95" s="244"/>
      <c r="H95" s="247">
        <v>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159</v>
      </c>
      <c r="AU95" s="253" t="s">
        <v>84</v>
      </c>
      <c r="AV95" s="14" t="s">
        <v>84</v>
      </c>
      <c r="AW95" s="14" t="s">
        <v>37</v>
      </c>
      <c r="AX95" s="14" t="s">
        <v>82</v>
      </c>
      <c r="AY95" s="253" t="s">
        <v>148</v>
      </c>
    </row>
    <row r="96" s="2" customFormat="1" ht="16.5" customHeight="1">
      <c r="A96" s="40"/>
      <c r="B96" s="41"/>
      <c r="C96" s="214" t="s">
        <v>169</v>
      </c>
      <c r="D96" s="214" t="s">
        <v>150</v>
      </c>
      <c r="E96" s="215" t="s">
        <v>1038</v>
      </c>
      <c r="F96" s="216" t="s">
        <v>1039</v>
      </c>
      <c r="G96" s="217" t="s">
        <v>1025</v>
      </c>
      <c r="H96" s="218">
        <v>0</v>
      </c>
      <c r="I96" s="219"/>
      <c r="J96" s="220">
        <f>ROUND(I96*H96,2)</f>
        <v>0</v>
      </c>
      <c r="K96" s="216" t="s">
        <v>269</v>
      </c>
      <c r="L96" s="46"/>
      <c r="M96" s="221" t="s">
        <v>19</v>
      </c>
      <c r="N96" s="222" t="s">
        <v>46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175</v>
      </c>
      <c r="AT96" s="225" t="s">
        <v>150</v>
      </c>
      <c r="AU96" s="225" t="s">
        <v>84</v>
      </c>
      <c r="AY96" s="19" t="s">
        <v>148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175</v>
      </c>
      <c r="BM96" s="225" t="s">
        <v>1040</v>
      </c>
    </row>
    <row r="97" s="13" customFormat="1">
      <c r="A97" s="13"/>
      <c r="B97" s="232"/>
      <c r="C97" s="233"/>
      <c r="D97" s="234" t="s">
        <v>159</v>
      </c>
      <c r="E97" s="235" t="s">
        <v>19</v>
      </c>
      <c r="F97" s="236" t="s">
        <v>1027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159</v>
      </c>
      <c r="AU97" s="242" t="s">
        <v>84</v>
      </c>
      <c r="AV97" s="13" t="s">
        <v>82</v>
      </c>
      <c r="AW97" s="13" t="s">
        <v>37</v>
      </c>
      <c r="AX97" s="13" t="s">
        <v>75</v>
      </c>
      <c r="AY97" s="242" t="s">
        <v>148</v>
      </c>
    </row>
    <row r="98" s="13" customFormat="1">
      <c r="A98" s="13"/>
      <c r="B98" s="232"/>
      <c r="C98" s="233"/>
      <c r="D98" s="234" t="s">
        <v>159</v>
      </c>
      <c r="E98" s="235" t="s">
        <v>19</v>
      </c>
      <c r="F98" s="236" t="s">
        <v>534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159</v>
      </c>
      <c r="AU98" s="242" t="s">
        <v>84</v>
      </c>
      <c r="AV98" s="13" t="s">
        <v>82</v>
      </c>
      <c r="AW98" s="13" t="s">
        <v>37</v>
      </c>
      <c r="AX98" s="13" t="s">
        <v>75</v>
      </c>
      <c r="AY98" s="242" t="s">
        <v>148</v>
      </c>
    </row>
    <row r="99" s="13" customFormat="1">
      <c r="A99" s="13"/>
      <c r="B99" s="232"/>
      <c r="C99" s="233"/>
      <c r="D99" s="234" t="s">
        <v>159</v>
      </c>
      <c r="E99" s="235" t="s">
        <v>19</v>
      </c>
      <c r="F99" s="236" t="s">
        <v>1041</v>
      </c>
      <c r="G99" s="233"/>
      <c r="H99" s="235" t="s">
        <v>19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159</v>
      </c>
      <c r="AU99" s="242" t="s">
        <v>84</v>
      </c>
      <c r="AV99" s="13" t="s">
        <v>82</v>
      </c>
      <c r="AW99" s="13" t="s">
        <v>37</v>
      </c>
      <c r="AX99" s="13" t="s">
        <v>75</v>
      </c>
      <c r="AY99" s="242" t="s">
        <v>148</v>
      </c>
    </row>
    <row r="100" s="13" customFormat="1">
      <c r="A100" s="13"/>
      <c r="B100" s="232"/>
      <c r="C100" s="233"/>
      <c r="D100" s="234" t="s">
        <v>159</v>
      </c>
      <c r="E100" s="235" t="s">
        <v>19</v>
      </c>
      <c r="F100" s="236" t="s">
        <v>1042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159</v>
      </c>
      <c r="AU100" s="242" t="s">
        <v>84</v>
      </c>
      <c r="AV100" s="13" t="s">
        <v>82</v>
      </c>
      <c r="AW100" s="13" t="s">
        <v>37</v>
      </c>
      <c r="AX100" s="13" t="s">
        <v>75</v>
      </c>
      <c r="AY100" s="242" t="s">
        <v>148</v>
      </c>
    </row>
    <row r="101" s="14" customFormat="1">
      <c r="A101" s="14"/>
      <c r="B101" s="243"/>
      <c r="C101" s="244"/>
      <c r="D101" s="234" t="s">
        <v>159</v>
      </c>
      <c r="E101" s="245" t="s">
        <v>19</v>
      </c>
      <c r="F101" s="246" t="s">
        <v>75</v>
      </c>
      <c r="G101" s="244"/>
      <c r="H101" s="247">
        <v>0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159</v>
      </c>
      <c r="AU101" s="253" t="s">
        <v>84</v>
      </c>
      <c r="AV101" s="14" t="s">
        <v>84</v>
      </c>
      <c r="AW101" s="14" t="s">
        <v>37</v>
      </c>
      <c r="AX101" s="14" t="s">
        <v>82</v>
      </c>
      <c r="AY101" s="253" t="s">
        <v>148</v>
      </c>
    </row>
    <row r="102" s="2" customFormat="1" ht="16.5" customHeight="1">
      <c r="A102" s="40"/>
      <c r="B102" s="41"/>
      <c r="C102" s="214" t="s">
        <v>155</v>
      </c>
      <c r="D102" s="214" t="s">
        <v>150</v>
      </c>
      <c r="E102" s="215" t="s">
        <v>1043</v>
      </c>
      <c r="F102" s="216" t="s">
        <v>1044</v>
      </c>
      <c r="G102" s="217" t="s">
        <v>1025</v>
      </c>
      <c r="H102" s="218">
        <v>0</v>
      </c>
      <c r="I102" s="219"/>
      <c r="J102" s="220">
        <f>ROUND(I102*H102,2)</f>
        <v>0</v>
      </c>
      <c r="K102" s="216" t="s">
        <v>269</v>
      </c>
      <c r="L102" s="46"/>
      <c r="M102" s="221" t="s">
        <v>19</v>
      </c>
      <c r="N102" s="222" t="s">
        <v>46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175</v>
      </c>
      <c r="AT102" s="225" t="s">
        <v>150</v>
      </c>
      <c r="AU102" s="225" t="s">
        <v>84</v>
      </c>
      <c r="AY102" s="19" t="s">
        <v>148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82</v>
      </c>
      <c r="BK102" s="226">
        <f>ROUND(I102*H102,2)</f>
        <v>0</v>
      </c>
      <c r="BL102" s="19" t="s">
        <v>175</v>
      </c>
      <c r="BM102" s="225" t="s">
        <v>1045</v>
      </c>
    </row>
    <row r="103" s="13" customFormat="1">
      <c r="A103" s="13"/>
      <c r="B103" s="232"/>
      <c r="C103" s="233"/>
      <c r="D103" s="234" t="s">
        <v>159</v>
      </c>
      <c r="E103" s="235" t="s">
        <v>19</v>
      </c>
      <c r="F103" s="236" t="s">
        <v>1027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159</v>
      </c>
      <c r="AU103" s="242" t="s">
        <v>84</v>
      </c>
      <c r="AV103" s="13" t="s">
        <v>82</v>
      </c>
      <c r="AW103" s="13" t="s">
        <v>37</v>
      </c>
      <c r="AX103" s="13" t="s">
        <v>75</v>
      </c>
      <c r="AY103" s="242" t="s">
        <v>148</v>
      </c>
    </row>
    <row r="104" s="13" customFormat="1">
      <c r="A104" s="13"/>
      <c r="B104" s="232"/>
      <c r="C104" s="233"/>
      <c r="D104" s="234" t="s">
        <v>159</v>
      </c>
      <c r="E104" s="235" t="s">
        <v>19</v>
      </c>
      <c r="F104" s="236" t="s">
        <v>534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159</v>
      </c>
      <c r="AU104" s="242" t="s">
        <v>84</v>
      </c>
      <c r="AV104" s="13" t="s">
        <v>82</v>
      </c>
      <c r="AW104" s="13" t="s">
        <v>37</v>
      </c>
      <c r="AX104" s="13" t="s">
        <v>75</v>
      </c>
      <c r="AY104" s="242" t="s">
        <v>148</v>
      </c>
    </row>
    <row r="105" s="13" customFormat="1">
      <c r="A105" s="13"/>
      <c r="B105" s="232"/>
      <c r="C105" s="233"/>
      <c r="D105" s="234" t="s">
        <v>159</v>
      </c>
      <c r="E105" s="235" t="s">
        <v>19</v>
      </c>
      <c r="F105" s="236" t="s">
        <v>1046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159</v>
      </c>
      <c r="AU105" s="242" t="s">
        <v>84</v>
      </c>
      <c r="AV105" s="13" t="s">
        <v>82</v>
      </c>
      <c r="AW105" s="13" t="s">
        <v>37</v>
      </c>
      <c r="AX105" s="13" t="s">
        <v>75</v>
      </c>
      <c r="AY105" s="242" t="s">
        <v>148</v>
      </c>
    </row>
    <row r="106" s="13" customFormat="1">
      <c r="A106" s="13"/>
      <c r="B106" s="232"/>
      <c r="C106" s="233"/>
      <c r="D106" s="234" t="s">
        <v>159</v>
      </c>
      <c r="E106" s="235" t="s">
        <v>19</v>
      </c>
      <c r="F106" s="236" t="s">
        <v>1047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159</v>
      </c>
      <c r="AU106" s="242" t="s">
        <v>84</v>
      </c>
      <c r="AV106" s="13" t="s">
        <v>82</v>
      </c>
      <c r="AW106" s="13" t="s">
        <v>37</v>
      </c>
      <c r="AX106" s="13" t="s">
        <v>75</v>
      </c>
      <c r="AY106" s="242" t="s">
        <v>148</v>
      </c>
    </row>
    <row r="107" s="13" customFormat="1">
      <c r="A107" s="13"/>
      <c r="B107" s="232"/>
      <c r="C107" s="233"/>
      <c r="D107" s="234" t="s">
        <v>159</v>
      </c>
      <c r="E107" s="235" t="s">
        <v>19</v>
      </c>
      <c r="F107" s="236" t="s">
        <v>1048</v>
      </c>
      <c r="G107" s="233"/>
      <c r="H107" s="235" t="s">
        <v>19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159</v>
      </c>
      <c r="AU107" s="242" t="s">
        <v>84</v>
      </c>
      <c r="AV107" s="13" t="s">
        <v>82</v>
      </c>
      <c r="AW107" s="13" t="s">
        <v>37</v>
      </c>
      <c r="AX107" s="13" t="s">
        <v>75</v>
      </c>
      <c r="AY107" s="242" t="s">
        <v>148</v>
      </c>
    </row>
    <row r="108" s="14" customFormat="1">
      <c r="A108" s="14"/>
      <c r="B108" s="243"/>
      <c r="C108" s="244"/>
      <c r="D108" s="234" t="s">
        <v>159</v>
      </c>
      <c r="E108" s="245" t="s">
        <v>19</v>
      </c>
      <c r="F108" s="246" t="s">
        <v>75</v>
      </c>
      <c r="G108" s="244"/>
      <c r="H108" s="247">
        <v>0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159</v>
      </c>
      <c r="AU108" s="253" t="s">
        <v>84</v>
      </c>
      <c r="AV108" s="14" t="s">
        <v>84</v>
      </c>
      <c r="AW108" s="14" t="s">
        <v>37</v>
      </c>
      <c r="AX108" s="14" t="s">
        <v>82</v>
      </c>
      <c r="AY108" s="253" t="s">
        <v>148</v>
      </c>
    </row>
    <row r="109" s="2" customFormat="1" ht="16.5" customHeight="1">
      <c r="A109" s="40"/>
      <c r="B109" s="41"/>
      <c r="C109" s="214" t="s">
        <v>188</v>
      </c>
      <c r="D109" s="214" t="s">
        <v>150</v>
      </c>
      <c r="E109" s="215" t="s">
        <v>1049</v>
      </c>
      <c r="F109" s="216" t="s">
        <v>1050</v>
      </c>
      <c r="G109" s="217" t="s">
        <v>1025</v>
      </c>
      <c r="H109" s="218">
        <v>0</v>
      </c>
      <c r="I109" s="219"/>
      <c r="J109" s="220">
        <f>ROUND(I109*H109,2)</f>
        <v>0</v>
      </c>
      <c r="K109" s="216" t="s">
        <v>269</v>
      </c>
      <c r="L109" s="46"/>
      <c r="M109" s="221" t="s">
        <v>19</v>
      </c>
      <c r="N109" s="222" t="s">
        <v>46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175</v>
      </c>
      <c r="AT109" s="225" t="s">
        <v>150</v>
      </c>
      <c r="AU109" s="225" t="s">
        <v>84</v>
      </c>
      <c r="AY109" s="19" t="s">
        <v>148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82</v>
      </c>
      <c r="BK109" s="226">
        <f>ROUND(I109*H109,2)</f>
        <v>0</v>
      </c>
      <c r="BL109" s="19" t="s">
        <v>175</v>
      </c>
      <c r="BM109" s="225" t="s">
        <v>1051</v>
      </c>
    </row>
    <row r="110" s="13" customFormat="1">
      <c r="A110" s="13"/>
      <c r="B110" s="232"/>
      <c r="C110" s="233"/>
      <c r="D110" s="234" t="s">
        <v>159</v>
      </c>
      <c r="E110" s="235" t="s">
        <v>19</v>
      </c>
      <c r="F110" s="236" t="s">
        <v>1027</v>
      </c>
      <c r="G110" s="233"/>
      <c r="H110" s="235" t="s">
        <v>19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159</v>
      </c>
      <c r="AU110" s="242" t="s">
        <v>84</v>
      </c>
      <c r="AV110" s="13" t="s">
        <v>82</v>
      </c>
      <c r="AW110" s="13" t="s">
        <v>37</v>
      </c>
      <c r="AX110" s="13" t="s">
        <v>75</v>
      </c>
      <c r="AY110" s="242" t="s">
        <v>148</v>
      </c>
    </row>
    <row r="111" s="13" customFormat="1">
      <c r="A111" s="13"/>
      <c r="B111" s="232"/>
      <c r="C111" s="233"/>
      <c r="D111" s="234" t="s">
        <v>159</v>
      </c>
      <c r="E111" s="235" t="s">
        <v>19</v>
      </c>
      <c r="F111" s="236" t="s">
        <v>1052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159</v>
      </c>
      <c r="AU111" s="242" t="s">
        <v>84</v>
      </c>
      <c r="AV111" s="13" t="s">
        <v>82</v>
      </c>
      <c r="AW111" s="13" t="s">
        <v>37</v>
      </c>
      <c r="AX111" s="13" t="s">
        <v>75</v>
      </c>
      <c r="AY111" s="242" t="s">
        <v>148</v>
      </c>
    </row>
    <row r="112" s="13" customFormat="1">
      <c r="A112" s="13"/>
      <c r="B112" s="232"/>
      <c r="C112" s="233"/>
      <c r="D112" s="234" t="s">
        <v>159</v>
      </c>
      <c r="E112" s="235" t="s">
        <v>19</v>
      </c>
      <c r="F112" s="236" t="s">
        <v>1053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159</v>
      </c>
      <c r="AU112" s="242" t="s">
        <v>84</v>
      </c>
      <c r="AV112" s="13" t="s">
        <v>82</v>
      </c>
      <c r="AW112" s="13" t="s">
        <v>37</v>
      </c>
      <c r="AX112" s="13" t="s">
        <v>75</v>
      </c>
      <c r="AY112" s="242" t="s">
        <v>148</v>
      </c>
    </row>
    <row r="113" s="14" customFormat="1">
      <c r="A113" s="14"/>
      <c r="B113" s="243"/>
      <c r="C113" s="244"/>
      <c r="D113" s="234" t="s">
        <v>159</v>
      </c>
      <c r="E113" s="245" t="s">
        <v>19</v>
      </c>
      <c r="F113" s="246" t="s">
        <v>75</v>
      </c>
      <c r="G113" s="244"/>
      <c r="H113" s="247">
        <v>0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159</v>
      </c>
      <c r="AU113" s="253" t="s">
        <v>84</v>
      </c>
      <c r="AV113" s="14" t="s">
        <v>84</v>
      </c>
      <c r="AW113" s="14" t="s">
        <v>37</v>
      </c>
      <c r="AX113" s="14" t="s">
        <v>82</v>
      </c>
      <c r="AY113" s="253" t="s">
        <v>148</v>
      </c>
    </row>
    <row r="114" s="2" customFormat="1" ht="16.5" customHeight="1">
      <c r="A114" s="40"/>
      <c r="B114" s="41"/>
      <c r="C114" s="214" t="s">
        <v>195</v>
      </c>
      <c r="D114" s="214" t="s">
        <v>150</v>
      </c>
      <c r="E114" s="215" t="s">
        <v>1054</v>
      </c>
      <c r="F114" s="216" t="s">
        <v>1055</v>
      </c>
      <c r="G114" s="217" t="s">
        <v>1025</v>
      </c>
      <c r="H114" s="218">
        <v>0</v>
      </c>
      <c r="I114" s="219"/>
      <c r="J114" s="220">
        <f>ROUND(I114*H114,2)</f>
        <v>0</v>
      </c>
      <c r="K114" s="216" t="s">
        <v>269</v>
      </c>
      <c r="L114" s="46"/>
      <c r="M114" s="221" t="s">
        <v>19</v>
      </c>
      <c r="N114" s="222" t="s">
        <v>46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175</v>
      </c>
      <c r="AT114" s="225" t="s">
        <v>150</v>
      </c>
      <c r="AU114" s="225" t="s">
        <v>84</v>
      </c>
      <c r="AY114" s="19" t="s">
        <v>148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82</v>
      </c>
      <c r="BK114" s="226">
        <f>ROUND(I114*H114,2)</f>
        <v>0</v>
      </c>
      <c r="BL114" s="19" t="s">
        <v>175</v>
      </c>
      <c r="BM114" s="225" t="s">
        <v>1056</v>
      </c>
    </row>
    <row r="115" s="13" customFormat="1">
      <c r="A115" s="13"/>
      <c r="B115" s="232"/>
      <c r="C115" s="233"/>
      <c r="D115" s="234" t="s">
        <v>159</v>
      </c>
      <c r="E115" s="235" t="s">
        <v>19</v>
      </c>
      <c r="F115" s="236" t="s">
        <v>1027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159</v>
      </c>
      <c r="AU115" s="242" t="s">
        <v>84</v>
      </c>
      <c r="AV115" s="13" t="s">
        <v>82</v>
      </c>
      <c r="AW115" s="13" t="s">
        <v>37</v>
      </c>
      <c r="AX115" s="13" t="s">
        <v>75</v>
      </c>
      <c r="AY115" s="242" t="s">
        <v>148</v>
      </c>
    </row>
    <row r="116" s="13" customFormat="1">
      <c r="A116" s="13"/>
      <c r="B116" s="232"/>
      <c r="C116" s="233"/>
      <c r="D116" s="234" t="s">
        <v>159</v>
      </c>
      <c r="E116" s="235" t="s">
        <v>19</v>
      </c>
      <c r="F116" s="236" t="s">
        <v>1057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159</v>
      </c>
      <c r="AU116" s="242" t="s">
        <v>84</v>
      </c>
      <c r="AV116" s="13" t="s">
        <v>82</v>
      </c>
      <c r="AW116" s="13" t="s">
        <v>37</v>
      </c>
      <c r="AX116" s="13" t="s">
        <v>75</v>
      </c>
      <c r="AY116" s="242" t="s">
        <v>148</v>
      </c>
    </row>
    <row r="117" s="13" customFormat="1">
      <c r="A117" s="13"/>
      <c r="B117" s="232"/>
      <c r="C117" s="233"/>
      <c r="D117" s="234" t="s">
        <v>159</v>
      </c>
      <c r="E117" s="235" t="s">
        <v>19</v>
      </c>
      <c r="F117" s="236" t="s">
        <v>1058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159</v>
      </c>
      <c r="AU117" s="242" t="s">
        <v>84</v>
      </c>
      <c r="AV117" s="13" t="s">
        <v>82</v>
      </c>
      <c r="AW117" s="13" t="s">
        <v>37</v>
      </c>
      <c r="AX117" s="13" t="s">
        <v>75</v>
      </c>
      <c r="AY117" s="242" t="s">
        <v>148</v>
      </c>
    </row>
    <row r="118" s="14" customFormat="1">
      <c r="A118" s="14"/>
      <c r="B118" s="243"/>
      <c r="C118" s="244"/>
      <c r="D118" s="234" t="s">
        <v>159</v>
      </c>
      <c r="E118" s="245" t="s">
        <v>19</v>
      </c>
      <c r="F118" s="246" t="s">
        <v>75</v>
      </c>
      <c r="G118" s="244"/>
      <c r="H118" s="247">
        <v>0</v>
      </c>
      <c r="I118" s="248"/>
      <c r="J118" s="244"/>
      <c r="K118" s="244"/>
      <c r="L118" s="249"/>
      <c r="M118" s="276"/>
      <c r="N118" s="277"/>
      <c r="O118" s="277"/>
      <c r="P118" s="277"/>
      <c r="Q118" s="277"/>
      <c r="R118" s="277"/>
      <c r="S118" s="277"/>
      <c r="T118" s="27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159</v>
      </c>
      <c r="AU118" s="253" t="s">
        <v>84</v>
      </c>
      <c r="AV118" s="14" t="s">
        <v>84</v>
      </c>
      <c r="AW118" s="14" t="s">
        <v>37</v>
      </c>
      <c r="AX118" s="14" t="s">
        <v>82</v>
      </c>
      <c r="AY118" s="253" t="s">
        <v>148</v>
      </c>
    </row>
    <row r="119" s="2" customFormat="1" ht="6.96" customHeight="1">
      <c r="A119" s="40"/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46"/>
      <c r="M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</sheetData>
  <sheetProtection sheet="1" autoFilter="0" formatColumns="0" formatRows="0" objects="1" scenarios="1" spinCount="100000" saltValue="vE5w/oPdFp4mn765UdALFVksoTY8u0aSrMJ060hwEdIYOW65lZCDfiMyoe0vjusYBiIUOR2853Bop8I2e1p4xg==" hashValue="XRw9bu5wDM4q9gQGbGjNkWbhybM5T+7DB0Wds0UHq08If0/KS5wYAa7MJVT5c1DG0U3KL341Ii0GpEr6DMgj3g==" algorithmName="SHA-512" password="CC35"/>
  <autoFilter ref="C80:K11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1059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1060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1061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1062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1063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1064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1065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1066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1067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1068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1069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81</v>
      </c>
      <c r="F18" s="290" t="s">
        <v>1070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1071</v>
      </c>
      <c r="F19" s="290" t="s">
        <v>1072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1073</v>
      </c>
      <c r="F20" s="290" t="s">
        <v>1074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1075</v>
      </c>
      <c r="F21" s="290" t="s">
        <v>1076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111</v>
      </c>
      <c r="F22" s="290" t="s">
        <v>1077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88</v>
      </c>
      <c r="F23" s="290" t="s">
        <v>1078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1079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1080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1081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1082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1083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1084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1085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1086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1087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134</v>
      </c>
      <c r="F36" s="290"/>
      <c r="G36" s="290" t="s">
        <v>1088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1089</v>
      </c>
      <c r="F37" s="290"/>
      <c r="G37" s="290" t="s">
        <v>1090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56</v>
      </c>
      <c r="F38" s="290"/>
      <c r="G38" s="290" t="s">
        <v>1091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57</v>
      </c>
      <c r="F39" s="290"/>
      <c r="G39" s="290" t="s">
        <v>1092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135</v>
      </c>
      <c r="F40" s="290"/>
      <c r="G40" s="290" t="s">
        <v>1093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136</v>
      </c>
      <c r="F41" s="290"/>
      <c r="G41" s="290" t="s">
        <v>1094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1095</v>
      </c>
      <c r="F42" s="290"/>
      <c r="G42" s="290" t="s">
        <v>1096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1097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1098</v>
      </c>
      <c r="F44" s="290"/>
      <c r="G44" s="290" t="s">
        <v>1099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138</v>
      </c>
      <c r="F45" s="290"/>
      <c r="G45" s="290" t="s">
        <v>1100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1101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1102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1103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1104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1105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1106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1107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1108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1109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1110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1111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1112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1113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1114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1115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1116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1117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1118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1119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1120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1121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1122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1123</v>
      </c>
      <c r="D76" s="308"/>
      <c r="E76" s="308"/>
      <c r="F76" s="308" t="s">
        <v>1124</v>
      </c>
      <c r="G76" s="309"/>
      <c r="H76" s="308" t="s">
        <v>57</v>
      </c>
      <c r="I76" s="308" t="s">
        <v>60</v>
      </c>
      <c r="J76" s="308" t="s">
        <v>1125</v>
      </c>
      <c r="K76" s="307"/>
    </row>
    <row r="77" s="1" customFormat="1" ht="17.25" customHeight="1">
      <c r="B77" s="305"/>
      <c r="C77" s="310" t="s">
        <v>1126</v>
      </c>
      <c r="D77" s="310"/>
      <c r="E77" s="310"/>
      <c r="F77" s="311" t="s">
        <v>1127</v>
      </c>
      <c r="G77" s="312"/>
      <c r="H77" s="310"/>
      <c r="I77" s="310"/>
      <c r="J77" s="310" t="s">
        <v>1128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56</v>
      </c>
      <c r="D79" s="315"/>
      <c r="E79" s="315"/>
      <c r="F79" s="316" t="s">
        <v>1129</v>
      </c>
      <c r="G79" s="317"/>
      <c r="H79" s="293" t="s">
        <v>1130</v>
      </c>
      <c r="I79" s="293" t="s">
        <v>1131</v>
      </c>
      <c r="J79" s="293">
        <v>20</v>
      </c>
      <c r="K79" s="307"/>
    </row>
    <row r="80" s="1" customFormat="1" ht="15" customHeight="1">
      <c r="B80" s="305"/>
      <c r="C80" s="293" t="s">
        <v>1132</v>
      </c>
      <c r="D80" s="293"/>
      <c r="E80" s="293"/>
      <c r="F80" s="316" t="s">
        <v>1129</v>
      </c>
      <c r="G80" s="317"/>
      <c r="H80" s="293" t="s">
        <v>1133</v>
      </c>
      <c r="I80" s="293" t="s">
        <v>1131</v>
      </c>
      <c r="J80" s="293">
        <v>120</v>
      </c>
      <c r="K80" s="307"/>
    </row>
    <row r="81" s="1" customFormat="1" ht="15" customHeight="1">
      <c r="B81" s="318"/>
      <c r="C81" s="293" t="s">
        <v>1134</v>
      </c>
      <c r="D81" s="293"/>
      <c r="E81" s="293"/>
      <c r="F81" s="316" t="s">
        <v>1135</v>
      </c>
      <c r="G81" s="317"/>
      <c r="H81" s="293" t="s">
        <v>1136</v>
      </c>
      <c r="I81" s="293" t="s">
        <v>1131</v>
      </c>
      <c r="J81" s="293">
        <v>50</v>
      </c>
      <c r="K81" s="307"/>
    </row>
    <row r="82" s="1" customFormat="1" ht="15" customHeight="1">
      <c r="B82" s="318"/>
      <c r="C82" s="293" t="s">
        <v>1137</v>
      </c>
      <c r="D82" s="293"/>
      <c r="E82" s="293"/>
      <c r="F82" s="316" t="s">
        <v>1129</v>
      </c>
      <c r="G82" s="317"/>
      <c r="H82" s="293" t="s">
        <v>1138</v>
      </c>
      <c r="I82" s="293" t="s">
        <v>1139</v>
      </c>
      <c r="J82" s="293"/>
      <c r="K82" s="307"/>
    </row>
    <row r="83" s="1" customFormat="1" ht="15" customHeight="1">
      <c r="B83" s="318"/>
      <c r="C83" s="319" t="s">
        <v>1140</v>
      </c>
      <c r="D83" s="319"/>
      <c r="E83" s="319"/>
      <c r="F83" s="320" t="s">
        <v>1135</v>
      </c>
      <c r="G83" s="319"/>
      <c r="H83" s="319" t="s">
        <v>1141</v>
      </c>
      <c r="I83" s="319" t="s">
        <v>1131</v>
      </c>
      <c r="J83" s="319">
        <v>15</v>
      </c>
      <c r="K83" s="307"/>
    </row>
    <row r="84" s="1" customFormat="1" ht="15" customHeight="1">
      <c r="B84" s="318"/>
      <c r="C84" s="319" t="s">
        <v>1142</v>
      </c>
      <c r="D84" s="319"/>
      <c r="E84" s="319"/>
      <c r="F84" s="320" t="s">
        <v>1135</v>
      </c>
      <c r="G84" s="319"/>
      <c r="H84" s="319" t="s">
        <v>1143</v>
      </c>
      <c r="I84" s="319" t="s">
        <v>1131</v>
      </c>
      <c r="J84" s="319">
        <v>15</v>
      </c>
      <c r="K84" s="307"/>
    </row>
    <row r="85" s="1" customFormat="1" ht="15" customHeight="1">
      <c r="B85" s="318"/>
      <c r="C85" s="319" t="s">
        <v>1144</v>
      </c>
      <c r="D85" s="319"/>
      <c r="E85" s="319"/>
      <c r="F85" s="320" t="s">
        <v>1135</v>
      </c>
      <c r="G85" s="319"/>
      <c r="H85" s="319" t="s">
        <v>1145</v>
      </c>
      <c r="I85" s="319" t="s">
        <v>1131</v>
      </c>
      <c r="J85" s="319">
        <v>20</v>
      </c>
      <c r="K85" s="307"/>
    </row>
    <row r="86" s="1" customFormat="1" ht="15" customHeight="1">
      <c r="B86" s="318"/>
      <c r="C86" s="319" t="s">
        <v>1146</v>
      </c>
      <c r="D86" s="319"/>
      <c r="E86" s="319"/>
      <c r="F86" s="320" t="s">
        <v>1135</v>
      </c>
      <c r="G86" s="319"/>
      <c r="H86" s="319" t="s">
        <v>1147</v>
      </c>
      <c r="I86" s="319" t="s">
        <v>1131</v>
      </c>
      <c r="J86" s="319">
        <v>20</v>
      </c>
      <c r="K86" s="307"/>
    </row>
    <row r="87" s="1" customFormat="1" ht="15" customHeight="1">
      <c r="B87" s="318"/>
      <c r="C87" s="293" t="s">
        <v>1148</v>
      </c>
      <c r="D87" s="293"/>
      <c r="E87" s="293"/>
      <c r="F87" s="316" t="s">
        <v>1135</v>
      </c>
      <c r="G87" s="317"/>
      <c r="H87" s="293" t="s">
        <v>1149</v>
      </c>
      <c r="I87" s="293" t="s">
        <v>1131</v>
      </c>
      <c r="J87" s="293">
        <v>50</v>
      </c>
      <c r="K87" s="307"/>
    </row>
    <row r="88" s="1" customFormat="1" ht="15" customHeight="1">
      <c r="B88" s="318"/>
      <c r="C88" s="293" t="s">
        <v>1150</v>
      </c>
      <c r="D88" s="293"/>
      <c r="E88" s="293"/>
      <c r="F88" s="316" t="s">
        <v>1135</v>
      </c>
      <c r="G88" s="317"/>
      <c r="H88" s="293" t="s">
        <v>1151</v>
      </c>
      <c r="I88" s="293" t="s">
        <v>1131</v>
      </c>
      <c r="J88" s="293">
        <v>20</v>
      </c>
      <c r="K88" s="307"/>
    </row>
    <row r="89" s="1" customFormat="1" ht="15" customHeight="1">
      <c r="B89" s="318"/>
      <c r="C89" s="293" t="s">
        <v>1152</v>
      </c>
      <c r="D89" s="293"/>
      <c r="E89" s="293"/>
      <c r="F89" s="316" t="s">
        <v>1135</v>
      </c>
      <c r="G89" s="317"/>
      <c r="H89" s="293" t="s">
        <v>1153</v>
      </c>
      <c r="I89" s="293" t="s">
        <v>1131</v>
      </c>
      <c r="J89" s="293">
        <v>20</v>
      </c>
      <c r="K89" s="307"/>
    </row>
    <row r="90" s="1" customFormat="1" ht="15" customHeight="1">
      <c r="B90" s="318"/>
      <c r="C90" s="293" t="s">
        <v>1154</v>
      </c>
      <c r="D90" s="293"/>
      <c r="E90" s="293"/>
      <c r="F90" s="316" t="s">
        <v>1135</v>
      </c>
      <c r="G90" s="317"/>
      <c r="H90" s="293" t="s">
        <v>1155</v>
      </c>
      <c r="I90" s="293" t="s">
        <v>1131</v>
      </c>
      <c r="J90" s="293">
        <v>50</v>
      </c>
      <c r="K90" s="307"/>
    </row>
    <row r="91" s="1" customFormat="1" ht="15" customHeight="1">
      <c r="B91" s="318"/>
      <c r="C91" s="293" t="s">
        <v>1156</v>
      </c>
      <c r="D91" s="293"/>
      <c r="E91" s="293"/>
      <c r="F91" s="316" t="s">
        <v>1135</v>
      </c>
      <c r="G91" s="317"/>
      <c r="H91" s="293" t="s">
        <v>1156</v>
      </c>
      <c r="I91" s="293" t="s">
        <v>1131</v>
      </c>
      <c r="J91" s="293">
        <v>50</v>
      </c>
      <c r="K91" s="307"/>
    </row>
    <row r="92" s="1" customFormat="1" ht="15" customHeight="1">
      <c r="B92" s="318"/>
      <c r="C92" s="293" t="s">
        <v>1157</v>
      </c>
      <c r="D92" s="293"/>
      <c r="E92" s="293"/>
      <c r="F92" s="316" t="s">
        <v>1135</v>
      </c>
      <c r="G92" s="317"/>
      <c r="H92" s="293" t="s">
        <v>1158</v>
      </c>
      <c r="I92" s="293" t="s">
        <v>1131</v>
      </c>
      <c r="J92" s="293">
        <v>255</v>
      </c>
      <c r="K92" s="307"/>
    </row>
    <row r="93" s="1" customFormat="1" ht="15" customHeight="1">
      <c r="B93" s="318"/>
      <c r="C93" s="293" t="s">
        <v>1159</v>
      </c>
      <c r="D93" s="293"/>
      <c r="E93" s="293"/>
      <c r="F93" s="316" t="s">
        <v>1129</v>
      </c>
      <c r="G93" s="317"/>
      <c r="H93" s="293" t="s">
        <v>1160</v>
      </c>
      <c r="I93" s="293" t="s">
        <v>1161</v>
      </c>
      <c r="J93" s="293"/>
      <c r="K93" s="307"/>
    </row>
    <row r="94" s="1" customFormat="1" ht="15" customHeight="1">
      <c r="B94" s="318"/>
      <c r="C94" s="293" t="s">
        <v>1162</v>
      </c>
      <c r="D94" s="293"/>
      <c r="E94" s="293"/>
      <c r="F94" s="316" t="s">
        <v>1129</v>
      </c>
      <c r="G94" s="317"/>
      <c r="H94" s="293" t="s">
        <v>1163</v>
      </c>
      <c r="I94" s="293" t="s">
        <v>1164</v>
      </c>
      <c r="J94" s="293"/>
      <c r="K94" s="307"/>
    </row>
    <row r="95" s="1" customFormat="1" ht="15" customHeight="1">
      <c r="B95" s="318"/>
      <c r="C95" s="293" t="s">
        <v>1165</v>
      </c>
      <c r="D95" s="293"/>
      <c r="E95" s="293"/>
      <c r="F95" s="316" t="s">
        <v>1129</v>
      </c>
      <c r="G95" s="317"/>
      <c r="H95" s="293" t="s">
        <v>1165</v>
      </c>
      <c r="I95" s="293" t="s">
        <v>1164</v>
      </c>
      <c r="J95" s="293"/>
      <c r="K95" s="307"/>
    </row>
    <row r="96" s="1" customFormat="1" ht="15" customHeight="1">
      <c r="B96" s="318"/>
      <c r="C96" s="293" t="s">
        <v>41</v>
      </c>
      <c r="D96" s="293"/>
      <c r="E96" s="293"/>
      <c r="F96" s="316" t="s">
        <v>1129</v>
      </c>
      <c r="G96" s="317"/>
      <c r="H96" s="293" t="s">
        <v>1166</v>
      </c>
      <c r="I96" s="293" t="s">
        <v>1164</v>
      </c>
      <c r="J96" s="293"/>
      <c r="K96" s="307"/>
    </row>
    <row r="97" s="1" customFormat="1" ht="15" customHeight="1">
      <c r="B97" s="318"/>
      <c r="C97" s="293" t="s">
        <v>51</v>
      </c>
      <c r="D97" s="293"/>
      <c r="E97" s="293"/>
      <c r="F97" s="316" t="s">
        <v>1129</v>
      </c>
      <c r="G97" s="317"/>
      <c r="H97" s="293" t="s">
        <v>1167</v>
      </c>
      <c r="I97" s="293" t="s">
        <v>1164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1168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1123</v>
      </c>
      <c r="D103" s="308"/>
      <c r="E103" s="308"/>
      <c r="F103" s="308" t="s">
        <v>1124</v>
      </c>
      <c r="G103" s="309"/>
      <c r="H103" s="308" t="s">
        <v>57</v>
      </c>
      <c r="I103" s="308" t="s">
        <v>60</v>
      </c>
      <c r="J103" s="308" t="s">
        <v>1125</v>
      </c>
      <c r="K103" s="307"/>
    </row>
    <row r="104" s="1" customFormat="1" ht="17.25" customHeight="1">
      <c r="B104" s="305"/>
      <c r="C104" s="310" t="s">
        <v>1126</v>
      </c>
      <c r="D104" s="310"/>
      <c r="E104" s="310"/>
      <c r="F104" s="311" t="s">
        <v>1127</v>
      </c>
      <c r="G104" s="312"/>
      <c r="H104" s="310"/>
      <c r="I104" s="310"/>
      <c r="J104" s="310" t="s">
        <v>1128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56</v>
      </c>
      <c r="D106" s="315"/>
      <c r="E106" s="315"/>
      <c r="F106" s="316" t="s">
        <v>1129</v>
      </c>
      <c r="G106" s="293"/>
      <c r="H106" s="293" t="s">
        <v>1169</v>
      </c>
      <c r="I106" s="293" t="s">
        <v>1131</v>
      </c>
      <c r="J106" s="293">
        <v>20</v>
      </c>
      <c r="K106" s="307"/>
    </row>
    <row r="107" s="1" customFormat="1" ht="15" customHeight="1">
      <c r="B107" s="305"/>
      <c r="C107" s="293" t="s">
        <v>1132</v>
      </c>
      <c r="D107" s="293"/>
      <c r="E107" s="293"/>
      <c r="F107" s="316" t="s">
        <v>1129</v>
      </c>
      <c r="G107" s="293"/>
      <c r="H107" s="293" t="s">
        <v>1169</v>
      </c>
      <c r="I107" s="293" t="s">
        <v>1131</v>
      </c>
      <c r="J107" s="293">
        <v>120</v>
      </c>
      <c r="K107" s="307"/>
    </row>
    <row r="108" s="1" customFormat="1" ht="15" customHeight="1">
      <c r="B108" s="318"/>
      <c r="C108" s="293" t="s">
        <v>1134</v>
      </c>
      <c r="D108" s="293"/>
      <c r="E108" s="293"/>
      <c r="F108" s="316" t="s">
        <v>1135</v>
      </c>
      <c r="G108" s="293"/>
      <c r="H108" s="293" t="s">
        <v>1169</v>
      </c>
      <c r="I108" s="293" t="s">
        <v>1131</v>
      </c>
      <c r="J108" s="293">
        <v>50</v>
      </c>
      <c r="K108" s="307"/>
    </row>
    <row r="109" s="1" customFormat="1" ht="15" customHeight="1">
      <c r="B109" s="318"/>
      <c r="C109" s="293" t="s">
        <v>1137</v>
      </c>
      <c r="D109" s="293"/>
      <c r="E109" s="293"/>
      <c r="F109" s="316" t="s">
        <v>1129</v>
      </c>
      <c r="G109" s="293"/>
      <c r="H109" s="293" t="s">
        <v>1169</v>
      </c>
      <c r="I109" s="293" t="s">
        <v>1139</v>
      </c>
      <c r="J109" s="293"/>
      <c r="K109" s="307"/>
    </row>
    <row r="110" s="1" customFormat="1" ht="15" customHeight="1">
      <c r="B110" s="318"/>
      <c r="C110" s="293" t="s">
        <v>1148</v>
      </c>
      <c r="D110" s="293"/>
      <c r="E110" s="293"/>
      <c r="F110" s="316" t="s">
        <v>1135</v>
      </c>
      <c r="G110" s="293"/>
      <c r="H110" s="293" t="s">
        <v>1169</v>
      </c>
      <c r="I110" s="293" t="s">
        <v>1131</v>
      </c>
      <c r="J110" s="293">
        <v>50</v>
      </c>
      <c r="K110" s="307"/>
    </row>
    <row r="111" s="1" customFormat="1" ht="15" customHeight="1">
      <c r="B111" s="318"/>
      <c r="C111" s="293" t="s">
        <v>1156</v>
      </c>
      <c r="D111" s="293"/>
      <c r="E111" s="293"/>
      <c r="F111" s="316" t="s">
        <v>1135</v>
      </c>
      <c r="G111" s="293"/>
      <c r="H111" s="293" t="s">
        <v>1169</v>
      </c>
      <c r="I111" s="293" t="s">
        <v>1131</v>
      </c>
      <c r="J111" s="293">
        <v>50</v>
      </c>
      <c r="K111" s="307"/>
    </row>
    <row r="112" s="1" customFormat="1" ht="15" customHeight="1">
      <c r="B112" s="318"/>
      <c r="C112" s="293" t="s">
        <v>1154</v>
      </c>
      <c r="D112" s="293"/>
      <c r="E112" s="293"/>
      <c r="F112" s="316" t="s">
        <v>1135</v>
      </c>
      <c r="G112" s="293"/>
      <c r="H112" s="293" t="s">
        <v>1169</v>
      </c>
      <c r="I112" s="293" t="s">
        <v>1131</v>
      </c>
      <c r="J112" s="293">
        <v>50</v>
      </c>
      <c r="K112" s="307"/>
    </row>
    <row r="113" s="1" customFormat="1" ht="15" customHeight="1">
      <c r="B113" s="318"/>
      <c r="C113" s="293" t="s">
        <v>56</v>
      </c>
      <c r="D113" s="293"/>
      <c r="E113" s="293"/>
      <c r="F113" s="316" t="s">
        <v>1129</v>
      </c>
      <c r="G113" s="293"/>
      <c r="H113" s="293" t="s">
        <v>1170</v>
      </c>
      <c r="I113" s="293" t="s">
        <v>1131</v>
      </c>
      <c r="J113" s="293">
        <v>20</v>
      </c>
      <c r="K113" s="307"/>
    </row>
    <row r="114" s="1" customFormat="1" ht="15" customHeight="1">
      <c r="B114" s="318"/>
      <c r="C114" s="293" t="s">
        <v>1171</v>
      </c>
      <c r="D114" s="293"/>
      <c r="E114" s="293"/>
      <c r="F114" s="316" t="s">
        <v>1129</v>
      </c>
      <c r="G114" s="293"/>
      <c r="H114" s="293" t="s">
        <v>1172</v>
      </c>
      <c r="I114" s="293" t="s">
        <v>1131</v>
      </c>
      <c r="J114" s="293">
        <v>120</v>
      </c>
      <c r="K114" s="307"/>
    </row>
    <row r="115" s="1" customFormat="1" ht="15" customHeight="1">
      <c r="B115" s="318"/>
      <c r="C115" s="293" t="s">
        <v>41</v>
      </c>
      <c r="D115" s="293"/>
      <c r="E115" s="293"/>
      <c r="F115" s="316" t="s">
        <v>1129</v>
      </c>
      <c r="G115" s="293"/>
      <c r="H115" s="293" t="s">
        <v>1173</v>
      </c>
      <c r="I115" s="293" t="s">
        <v>1164</v>
      </c>
      <c r="J115" s="293"/>
      <c r="K115" s="307"/>
    </row>
    <row r="116" s="1" customFormat="1" ht="15" customHeight="1">
      <c r="B116" s="318"/>
      <c r="C116" s="293" t="s">
        <v>51</v>
      </c>
      <c r="D116" s="293"/>
      <c r="E116" s="293"/>
      <c r="F116" s="316" t="s">
        <v>1129</v>
      </c>
      <c r="G116" s="293"/>
      <c r="H116" s="293" t="s">
        <v>1174</v>
      </c>
      <c r="I116" s="293" t="s">
        <v>1164</v>
      </c>
      <c r="J116" s="293"/>
      <c r="K116" s="307"/>
    </row>
    <row r="117" s="1" customFormat="1" ht="15" customHeight="1">
      <c r="B117" s="318"/>
      <c r="C117" s="293" t="s">
        <v>60</v>
      </c>
      <c r="D117" s="293"/>
      <c r="E117" s="293"/>
      <c r="F117" s="316" t="s">
        <v>1129</v>
      </c>
      <c r="G117" s="293"/>
      <c r="H117" s="293" t="s">
        <v>1175</v>
      </c>
      <c r="I117" s="293" t="s">
        <v>1176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1177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1123</v>
      </c>
      <c r="D123" s="308"/>
      <c r="E123" s="308"/>
      <c r="F123" s="308" t="s">
        <v>1124</v>
      </c>
      <c r="G123" s="309"/>
      <c r="H123" s="308" t="s">
        <v>57</v>
      </c>
      <c r="I123" s="308" t="s">
        <v>60</v>
      </c>
      <c r="J123" s="308" t="s">
        <v>1125</v>
      </c>
      <c r="K123" s="337"/>
    </row>
    <row r="124" s="1" customFormat="1" ht="17.25" customHeight="1">
      <c r="B124" s="336"/>
      <c r="C124" s="310" t="s">
        <v>1126</v>
      </c>
      <c r="D124" s="310"/>
      <c r="E124" s="310"/>
      <c r="F124" s="311" t="s">
        <v>1127</v>
      </c>
      <c r="G124" s="312"/>
      <c r="H124" s="310"/>
      <c r="I124" s="310"/>
      <c r="J124" s="310" t="s">
        <v>1128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1132</v>
      </c>
      <c r="D126" s="315"/>
      <c r="E126" s="315"/>
      <c r="F126" s="316" t="s">
        <v>1129</v>
      </c>
      <c r="G126" s="293"/>
      <c r="H126" s="293" t="s">
        <v>1169</v>
      </c>
      <c r="I126" s="293" t="s">
        <v>1131</v>
      </c>
      <c r="J126" s="293">
        <v>120</v>
      </c>
      <c r="K126" s="341"/>
    </row>
    <row r="127" s="1" customFormat="1" ht="15" customHeight="1">
      <c r="B127" s="338"/>
      <c r="C127" s="293" t="s">
        <v>1178</v>
      </c>
      <c r="D127" s="293"/>
      <c r="E127" s="293"/>
      <c r="F127" s="316" t="s">
        <v>1129</v>
      </c>
      <c r="G127" s="293"/>
      <c r="H127" s="293" t="s">
        <v>1179</v>
      </c>
      <c r="I127" s="293" t="s">
        <v>1131</v>
      </c>
      <c r="J127" s="293" t="s">
        <v>1180</v>
      </c>
      <c r="K127" s="341"/>
    </row>
    <row r="128" s="1" customFormat="1" ht="15" customHeight="1">
      <c r="B128" s="338"/>
      <c r="C128" s="293" t="s">
        <v>88</v>
      </c>
      <c r="D128" s="293"/>
      <c r="E128" s="293"/>
      <c r="F128" s="316" t="s">
        <v>1129</v>
      </c>
      <c r="G128" s="293"/>
      <c r="H128" s="293" t="s">
        <v>1181</v>
      </c>
      <c r="I128" s="293" t="s">
        <v>1131</v>
      </c>
      <c r="J128" s="293" t="s">
        <v>1180</v>
      </c>
      <c r="K128" s="341"/>
    </row>
    <row r="129" s="1" customFormat="1" ht="15" customHeight="1">
      <c r="B129" s="338"/>
      <c r="C129" s="293" t="s">
        <v>1140</v>
      </c>
      <c r="D129" s="293"/>
      <c r="E129" s="293"/>
      <c r="F129" s="316" t="s">
        <v>1135</v>
      </c>
      <c r="G129" s="293"/>
      <c r="H129" s="293" t="s">
        <v>1141</v>
      </c>
      <c r="I129" s="293" t="s">
        <v>1131</v>
      </c>
      <c r="J129" s="293">
        <v>15</v>
      </c>
      <c r="K129" s="341"/>
    </row>
    <row r="130" s="1" customFormat="1" ht="15" customHeight="1">
      <c r="B130" s="338"/>
      <c r="C130" s="319" t="s">
        <v>1142</v>
      </c>
      <c r="D130" s="319"/>
      <c r="E130" s="319"/>
      <c r="F130" s="320" t="s">
        <v>1135</v>
      </c>
      <c r="G130" s="319"/>
      <c r="H130" s="319" t="s">
        <v>1143</v>
      </c>
      <c r="I130" s="319" t="s">
        <v>1131</v>
      </c>
      <c r="J130" s="319">
        <v>15</v>
      </c>
      <c r="K130" s="341"/>
    </row>
    <row r="131" s="1" customFormat="1" ht="15" customHeight="1">
      <c r="B131" s="338"/>
      <c r="C131" s="319" t="s">
        <v>1144</v>
      </c>
      <c r="D131" s="319"/>
      <c r="E131" s="319"/>
      <c r="F131" s="320" t="s">
        <v>1135</v>
      </c>
      <c r="G131" s="319"/>
      <c r="H131" s="319" t="s">
        <v>1145</v>
      </c>
      <c r="I131" s="319" t="s">
        <v>1131</v>
      </c>
      <c r="J131" s="319">
        <v>20</v>
      </c>
      <c r="K131" s="341"/>
    </row>
    <row r="132" s="1" customFormat="1" ht="15" customHeight="1">
      <c r="B132" s="338"/>
      <c r="C132" s="319" t="s">
        <v>1146</v>
      </c>
      <c r="D132" s="319"/>
      <c r="E132" s="319"/>
      <c r="F132" s="320" t="s">
        <v>1135</v>
      </c>
      <c r="G132" s="319"/>
      <c r="H132" s="319" t="s">
        <v>1147</v>
      </c>
      <c r="I132" s="319" t="s">
        <v>1131</v>
      </c>
      <c r="J132" s="319">
        <v>20</v>
      </c>
      <c r="K132" s="341"/>
    </row>
    <row r="133" s="1" customFormat="1" ht="15" customHeight="1">
      <c r="B133" s="338"/>
      <c r="C133" s="293" t="s">
        <v>1134</v>
      </c>
      <c r="D133" s="293"/>
      <c r="E133" s="293"/>
      <c r="F133" s="316" t="s">
        <v>1135</v>
      </c>
      <c r="G133" s="293"/>
      <c r="H133" s="293" t="s">
        <v>1169</v>
      </c>
      <c r="I133" s="293" t="s">
        <v>1131</v>
      </c>
      <c r="J133" s="293">
        <v>50</v>
      </c>
      <c r="K133" s="341"/>
    </row>
    <row r="134" s="1" customFormat="1" ht="15" customHeight="1">
      <c r="B134" s="338"/>
      <c r="C134" s="293" t="s">
        <v>1148</v>
      </c>
      <c r="D134" s="293"/>
      <c r="E134" s="293"/>
      <c r="F134" s="316" t="s">
        <v>1135</v>
      </c>
      <c r="G134" s="293"/>
      <c r="H134" s="293" t="s">
        <v>1169</v>
      </c>
      <c r="I134" s="293" t="s">
        <v>1131</v>
      </c>
      <c r="J134" s="293">
        <v>50</v>
      </c>
      <c r="K134" s="341"/>
    </row>
    <row r="135" s="1" customFormat="1" ht="15" customHeight="1">
      <c r="B135" s="338"/>
      <c r="C135" s="293" t="s">
        <v>1154</v>
      </c>
      <c r="D135" s="293"/>
      <c r="E135" s="293"/>
      <c r="F135" s="316" t="s">
        <v>1135</v>
      </c>
      <c r="G135" s="293"/>
      <c r="H135" s="293" t="s">
        <v>1169</v>
      </c>
      <c r="I135" s="293" t="s">
        <v>1131</v>
      </c>
      <c r="J135" s="293">
        <v>50</v>
      </c>
      <c r="K135" s="341"/>
    </row>
    <row r="136" s="1" customFormat="1" ht="15" customHeight="1">
      <c r="B136" s="338"/>
      <c r="C136" s="293" t="s">
        <v>1156</v>
      </c>
      <c r="D136" s="293"/>
      <c r="E136" s="293"/>
      <c r="F136" s="316" t="s">
        <v>1135</v>
      </c>
      <c r="G136" s="293"/>
      <c r="H136" s="293" t="s">
        <v>1169</v>
      </c>
      <c r="I136" s="293" t="s">
        <v>1131</v>
      </c>
      <c r="J136" s="293">
        <v>50</v>
      </c>
      <c r="K136" s="341"/>
    </row>
    <row r="137" s="1" customFormat="1" ht="15" customHeight="1">
      <c r="B137" s="338"/>
      <c r="C137" s="293" t="s">
        <v>1157</v>
      </c>
      <c r="D137" s="293"/>
      <c r="E137" s="293"/>
      <c r="F137" s="316" t="s">
        <v>1135</v>
      </c>
      <c r="G137" s="293"/>
      <c r="H137" s="293" t="s">
        <v>1182</v>
      </c>
      <c r="I137" s="293" t="s">
        <v>1131</v>
      </c>
      <c r="J137" s="293">
        <v>255</v>
      </c>
      <c r="K137" s="341"/>
    </row>
    <row r="138" s="1" customFormat="1" ht="15" customHeight="1">
      <c r="B138" s="338"/>
      <c r="C138" s="293" t="s">
        <v>1159</v>
      </c>
      <c r="D138" s="293"/>
      <c r="E138" s="293"/>
      <c r="F138" s="316" t="s">
        <v>1129</v>
      </c>
      <c r="G138" s="293"/>
      <c r="H138" s="293" t="s">
        <v>1183</v>
      </c>
      <c r="I138" s="293" t="s">
        <v>1161</v>
      </c>
      <c r="J138" s="293"/>
      <c r="K138" s="341"/>
    </row>
    <row r="139" s="1" customFormat="1" ht="15" customHeight="1">
      <c r="B139" s="338"/>
      <c r="C139" s="293" t="s">
        <v>1162</v>
      </c>
      <c r="D139" s="293"/>
      <c r="E139" s="293"/>
      <c r="F139" s="316" t="s">
        <v>1129</v>
      </c>
      <c r="G139" s="293"/>
      <c r="H139" s="293" t="s">
        <v>1184</v>
      </c>
      <c r="I139" s="293" t="s">
        <v>1164</v>
      </c>
      <c r="J139" s="293"/>
      <c r="K139" s="341"/>
    </row>
    <row r="140" s="1" customFormat="1" ht="15" customHeight="1">
      <c r="B140" s="338"/>
      <c r="C140" s="293" t="s">
        <v>1165</v>
      </c>
      <c r="D140" s="293"/>
      <c r="E140" s="293"/>
      <c r="F140" s="316" t="s">
        <v>1129</v>
      </c>
      <c r="G140" s="293"/>
      <c r="H140" s="293" t="s">
        <v>1165</v>
      </c>
      <c r="I140" s="293" t="s">
        <v>1164</v>
      </c>
      <c r="J140" s="293"/>
      <c r="K140" s="341"/>
    </row>
    <row r="141" s="1" customFormat="1" ht="15" customHeight="1">
      <c r="B141" s="338"/>
      <c r="C141" s="293" t="s">
        <v>41</v>
      </c>
      <c r="D141" s="293"/>
      <c r="E141" s="293"/>
      <c r="F141" s="316" t="s">
        <v>1129</v>
      </c>
      <c r="G141" s="293"/>
      <c r="H141" s="293" t="s">
        <v>1185</v>
      </c>
      <c r="I141" s="293" t="s">
        <v>1164</v>
      </c>
      <c r="J141" s="293"/>
      <c r="K141" s="341"/>
    </row>
    <row r="142" s="1" customFormat="1" ht="15" customHeight="1">
      <c r="B142" s="338"/>
      <c r="C142" s="293" t="s">
        <v>1186</v>
      </c>
      <c r="D142" s="293"/>
      <c r="E142" s="293"/>
      <c r="F142" s="316" t="s">
        <v>1129</v>
      </c>
      <c r="G142" s="293"/>
      <c r="H142" s="293" t="s">
        <v>1187</v>
      </c>
      <c r="I142" s="293" t="s">
        <v>1164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1188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1123</v>
      </c>
      <c r="D148" s="308"/>
      <c r="E148" s="308"/>
      <c r="F148" s="308" t="s">
        <v>1124</v>
      </c>
      <c r="G148" s="309"/>
      <c r="H148" s="308" t="s">
        <v>57</v>
      </c>
      <c r="I148" s="308" t="s">
        <v>60</v>
      </c>
      <c r="J148" s="308" t="s">
        <v>1125</v>
      </c>
      <c r="K148" s="307"/>
    </row>
    <row r="149" s="1" customFormat="1" ht="17.25" customHeight="1">
      <c r="B149" s="305"/>
      <c r="C149" s="310" t="s">
        <v>1126</v>
      </c>
      <c r="D149" s="310"/>
      <c r="E149" s="310"/>
      <c r="F149" s="311" t="s">
        <v>1127</v>
      </c>
      <c r="G149" s="312"/>
      <c r="H149" s="310"/>
      <c r="I149" s="310"/>
      <c r="J149" s="310" t="s">
        <v>1128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1132</v>
      </c>
      <c r="D151" s="293"/>
      <c r="E151" s="293"/>
      <c r="F151" s="346" t="s">
        <v>1129</v>
      </c>
      <c r="G151" s="293"/>
      <c r="H151" s="345" t="s">
        <v>1169</v>
      </c>
      <c r="I151" s="345" t="s">
        <v>1131</v>
      </c>
      <c r="J151" s="345">
        <v>120</v>
      </c>
      <c r="K151" s="341"/>
    </row>
    <row r="152" s="1" customFormat="1" ht="15" customHeight="1">
      <c r="B152" s="318"/>
      <c r="C152" s="345" t="s">
        <v>1178</v>
      </c>
      <c r="D152" s="293"/>
      <c r="E152" s="293"/>
      <c r="F152" s="346" t="s">
        <v>1129</v>
      </c>
      <c r="G152" s="293"/>
      <c r="H152" s="345" t="s">
        <v>1189</v>
      </c>
      <c r="I152" s="345" t="s">
        <v>1131</v>
      </c>
      <c r="J152" s="345" t="s">
        <v>1180</v>
      </c>
      <c r="K152" s="341"/>
    </row>
    <row r="153" s="1" customFormat="1" ht="15" customHeight="1">
      <c r="B153" s="318"/>
      <c r="C153" s="345" t="s">
        <v>88</v>
      </c>
      <c r="D153" s="293"/>
      <c r="E153" s="293"/>
      <c r="F153" s="346" t="s">
        <v>1129</v>
      </c>
      <c r="G153" s="293"/>
      <c r="H153" s="345" t="s">
        <v>1190</v>
      </c>
      <c r="I153" s="345" t="s">
        <v>1131</v>
      </c>
      <c r="J153" s="345" t="s">
        <v>1180</v>
      </c>
      <c r="K153" s="341"/>
    </row>
    <row r="154" s="1" customFormat="1" ht="15" customHeight="1">
      <c r="B154" s="318"/>
      <c r="C154" s="345" t="s">
        <v>1134</v>
      </c>
      <c r="D154" s="293"/>
      <c r="E154" s="293"/>
      <c r="F154" s="346" t="s">
        <v>1135</v>
      </c>
      <c r="G154" s="293"/>
      <c r="H154" s="345" t="s">
        <v>1169</v>
      </c>
      <c r="I154" s="345" t="s">
        <v>1131</v>
      </c>
      <c r="J154" s="345">
        <v>50</v>
      </c>
      <c r="K154" s="341"/>
    </row>
    <row r="155" s="1" customFormat="1" ht="15" customHeight="1">
      <c r="B155" s="318"/>
      <c r="C155" s="345" t="s">
        <v>1137</v>
      </c>
      <c r="D155" s="293"/>
      <c r="E155" s="293"/>
      <c r="F155" s="346" t="s">
        <v>1129</v>
      </c>
      <c r="G155" s="293"/>
      <c r="H155" s="345" t="s">
        <v>1169</v>
      </c>
      <c r="I155" s="345" t="s">
        <v>1139</v>
      </c>
      <c r="J155" s="345"/>
      <c r="K155" s="341"/>
    </row>
    <row r="156" s="1" customFormat="1" ht="15" customHeight="1">
      <c r="B156" s="318"/>
      <c r="C156" s="345" t="s">
        <v>1148</v>
      </c>
      <c r="D156" s="293"/>
      <c r="E156" s="293"/>
      <c r="F156" s="346" t="s">
        <v>1135</v>
      </c>
      <c r="G156" s="293"/>
      <c r="H156" s="345" t="s">
        <v>1169</v>
      </c>
      <c r="I156" s="345" t="s">
        <v>1131</v>
      </c>
      <c r="J156" s="345">
        <v>50</v>
      </c>
      <c r="K156" s="341"/>
    </row>
    <row r="157" s="1" customFormat="1" ht="15" customHeight="1">
      <c r="B157" s="318"/>
      <c r="C157" s="345" t="s">
        <v>1156</v>
      </c>
      <c r="D157" s="293"/>
      <c r="E157" s="293"/>
      <c r="F157" s="346" t="s">
        <v>1135</v>
      </c>
      <c r="G157" s="293"/>
      <c r="H157" s="345" t="s">
        <v>1169</v>
      </c>
      <c r="I157" s="345" t="s">
        <v>1131</v>
      </c>
      <c r="J157" s="345">
        <v>50</v>
      </c>
      <c r="K157" s="341"/>
    </row>
    <row r="158" s="1" customFormat="1" ht="15" customHeight="1">
      <c r="B158" s="318"/>
      <c r="C158" s="345" t="s">
        <v>1154</v>
      </c>
      <c r="D158" s="293"/>
      <c r="E158" s="293"/>
      <c r="F158" s="346" t="s">
        <v>1135</v>
      </c>
      <c r="G158" s="293"/>
      <c r="H158" s="345" t="s">
        <v>1169</v>
      </c>
      <c r="I158" s="345" t="s">
        <v>1131</v>
      </c>
      <c r="J158" s="345">
        <v>50</v>
      </c>
      <c r="K158" s="341"/>
    </row>
    <row r="159" s="1" customFormat="1" ht="15" customHeight="1">
      <c r="B159" s="318"/>
      <c r="C159" s="345" t="s">
        <v>120</v>
      </c>
      <c r="D159" s="293"/>
      <c r="E159" s="293"/>
      <c r="F159" s="346" t="s">
        <v>1129</v>
      </c>
      <c r="G159" s="293"/>
      <c r="H159" s="345" t="s">
        <v>1191</v>
      </c>
      <c r="I159" s="345" t="s">
        <v>1131</v>
      </c>
      <c r="J159" s="345" t="s">
        <v>1192</v>
      </c>
      <c r="K159" s="341"/>
    </row>
    <row r="160" s="1" customFormat="1" ht="15" customHeight="1">
      <c r="B160" s="318"/>
      <c r="C160" s="345" t="s">
        <v>1193</v>
      </c>
      <c r="D160" s="293"/>
      <c r="E160" s="293"/>
      <c r="F160" s="346" t="s">
        <v>1129</v>
      </c>
      <c r="G160" s="293"/>
      <c r="H160" s="345" t="s">
        <v>1194</v>
      </c>
      <c r="I160" s="345" t="s">
        <v>1164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1195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1123</v>
      </c>
      <c r="D166" s="308"/>
      <c r="E166" s="308"/>
      <c r="F166" s="308" t="s">
        <v>1124</v>
      </c>
      <c r="G166" s="350"/>
      <c r="H166" s="351" t="s">
        <v>57</v>
      </c>
      <c r="I166" s="351" t="s">
        <v>60</v>
      </c>
      <c r="J166" s="308" t="s">
        <v>1125</v>
      </c>
      <c r="K166" s="285"/>
    </row>
    <row r="167" s="1" customFormat="1" ht="17.25" customHeight="1">
      <c r="B167" s="286"/>
      <c r="C167" s="310" t="s">
        <v>1126</v>
      </c>
      <c r="D167" s="310"/>
      <c r="E167" s="310"/>
      <c r="F167" s="311" t="s">
        <v>1127</v>
      </c>
      <c r="G167" s="352"/>
      <c r="H167" s="353"/>
      <c r="I167" s="353"/>
      <c r="J167" s="310" t="s">
        <v>1128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1132</v>
      </c>
      <c r="D169" s="293"/>
      <c r="E169" s="293"/>
      <c r="F169" s="316" t="s">
        <v>1129</v>
      </c>
      <c r="G169" s="293"/>
      <c r="H169" s="293" t="s">
        <v>1169</v>
      </c>
      <c r="I169" s="293" t="s">
        <v>1131</v>
      </c>
      <c r="J169" s="293">
        <v>120</v>
      </c>
      <c r="K169" s="341"/>
    </row>
    <row r="170" s="1" customFormat="1" ht="15" customHeight="1">
      <c r="B170" s="318"/>
      <c r="C170" s="293" t="s">
        <v>1178</v>
      </c>
      <c r="D170" s="293"/>
      <c r="E170" s="293"/>
      <c r="F170" s="316" t="s">
        <v>1129</v>
      </c>
      <c r="G170" s="293"/>
      <c r="H170" s="293" t="s">
        <v>1179</v>
      </c>
      <c r="I170" s="293" t="s">
        <v>1131</v>
      </c>
      <c r="J170" s="293" t="s">
        <v>1180</v>
      </c>
      <c r="K170" s="341"/>
    </row>
    <row r="171" s="1" customFormat="1" ht="15" customHeight="1">
      <c r="B171" s="318"/>
      <c r="C171" s="293" t="s">
        <v>88</v>
      </c>
      <c r="D171" s="293"/>
      <c r="E171" s="293"/>
      <c r="F171" s="316" t="s">
        <v>1129</v>
      </c>
      <c r="G171" s="293"/>
      <c r="H171" s="293" t="s">
        <v>1196</v>
      </c>
      <c r="I171" s="293" t="s">
        <v>1131</v>
      </c>
      <c r="J171" s="293" t="s">
        <v>1180</v>
      </c>
      <c r="K171" s="341"/>
    </row>
    <row r="172" s="1" customFormat="1" ht="15" customHeight="1">
      <c r="B172" s="318"/>
      <c r="C172" s="293" t="s">
        <v>1134</v>
      </c>
      <c r="D172" s="293"/>
      <c r="E172" s="293"/>
      <c r="F172" s="316" t="s">
        <v>1135</v>
      </c>
      <c r="G172" s="293"/>
      <c r="H172" s="293" t="s">
        <v>1196</v>
      </c>
      <c r="I172" s="293" t="s">
        <v>1131</v>
      </c>
      <c r="J172" s="293">
        <v>50</v>
      </c>
      <c r="K172" s="341"/>
    </row>
    <row r="173" s="1" customFormat="1" ht="15" customHeight="1">
      <c r="B173" s="318"/>
      <c r="C173" s="293" t="s">
        <v>1137</v>
      </c>
      <c r="D173" s="293"/>
      <c r="E173" s="293"/>
      <c r="F173" s="316" t="s">
        <v>1129</v>
      </c>
      <c r="G173" s="293"/>
      <c r="H173" s="293" t="s">
        <v>1196</v>
      </c>
      <c r="I173" s="293" t="s">
        <v>1139</v>
      </c>
      <c r="J173" s="293"/>
      <c r="K173" s="341"/>
    </row>
    <row r="174" s="1" customFormat="1" ht="15" customHeight="1">
      <c r="B174" s="318"/>
      <c r="C174" s="293" t="s">
        <v>1148</v>
      </c>
      <c r="D174" s="293"/>
      <c r="E174" s="293"/>
      <c r="F174" s="316" t="s">
        <v>1135</v>
      </c>
      <c r="G174" s="293"/>
      <c r="H174" s="293" t="s">
        <v>1196</v>
      </c>
      <c r="I174" s="293" t="s">
        <v>1131</v>
      </c>
      <c r="J174" s="293">
        <v>50</v>
      </c>
      <c r="K174" s="341"/>
    </row>
    <row r="175" s="1" customFormat="1" ht="15" customHeight="1">
      <c r="B175" s="318"/>
      <c r="C175" s="293" t="s">
        <v>1156</v>
      </c>
      <c r="D175" s="293"/>
      <c r="E175" s="293"/>
      <c r="F175" s="316" t="s">
        <v>1135</v>
      </c>
      <c r="G175" s="293"/>
      <c r="H175" s="293" t="s">
        <v>1196</v>
      </c>
      <c r="I175" s="293" t="s">
        <v>1131</v>
      </c>
      <c r="J175" s="293">
        <v>50</v>
      </c>
      <c r="K175" s="341"/>
    </row>
    <row r="176" s="1" customFormat="1" ht="15" customHeight="1">
      <c r="B176" s="318"/>
      <c r="C176" s="293" t="s">
        <v>1154</v>
      </c>
      <c r="D176" s="293"/>
      <c r="E176" s="293"/>
      <c r="F176" s="316" t="s">
        <v>1135</v>
      </c>
      <c r="G176" s="293"/>
      <c r="H176" s="293" t="s">
        <v>1196</v>
      </c>
      <c r="I176" s="293" t="s">
        <v>1131</v>
      </c>
      <c r="J176" s="293">
        <v>50</v>
      </c>
      <c r="K176" s="341"/>
    </row>
    <row r="177" s="1" customFormat="1" ht="15" customHeight="1">
      <c r="B177" s="318"/>
      <c r="C177" s="293" t="s">
        <v>134</v>
      </c>
      <c r="D177" s="293"/>
      <c r="E177" s="293"/>
      <c r="F177" s="316" t="s">
        <v>1129</v>
      </c>
      <c r="G177" s="293"/>
      <c r="H177" s="293" t="s">
        <v>1197</v>
      </c>
      <c r="I177" s="293" t="s">
        <v>1198</v>
      </c>
      <c r="J177" s="293"/>
      <c r="K177" s="341"/>
    </row>
    <row r="178" s="1" customFormat="1" ht="15" customHeight="1">
      <c r="B178" s="318"/>
      <c r="C178" s="293" t="s">
        <v>60</v>
      </c>
      <c r="D178" s="293"/>
      <c r="E178" s="293"/>
      <c r="F178" s="316" t="s">
        <v>1129</v>
      </c>
      <c r="G178" s="293"/>
      <c r="H178" s="293" t="s">
        <v>1199</v>
      </c>
      <c r="I178" s="293" t="s">
        <v>1200</v>
      </c>
      <c r="J178" s="293">
        <v>1</v>
      </c>
      <c r="K178" s="341"/>
    </row>
    <row r="179" s="1" customFormat="1" ht="15" customHeight="1">
      <c r="B179" s="318"/>
      <c r="C179" s="293" t="s">
        <v>56</v>
      </c>
      <c r="D179" s="293"/>
      <c r="E179" s="293"/>
      <c r="F179" s="316" t="s">
        <v>1129</v>
      </c>
      <c r="G179" s="293"/>
      <c r="H179" s="293" t="s">
        <v>1201</v>
      </c>
      <c r="I179" s="293" t="s">
        <v>1131</v>
      </c>
      <c r="J179" s="293">
        <v>20</v>
      </c>
      <c r="K179" s="341"/>
    </row>
    <row r="180" s="1" customFormat="1" ht="15" customHeight="1">
      <c r="B180" s="318"/>
      <c r="C180" s="293" t="s">
        <v>57</v>
      </c>
      <c r="D180" s="293"/>
      <c r="E180" s="293"/>
      <c r="F180" s="316" t="s">
        <v>1129</v>
      </c>
      <c r="G180" s="293"/>
      <c r="H180" s="293" t="s">
        <v>1202</v>
      </c>
      <c r="I180" s="293" t="s">
        <v>1131</v>
      </c>
      <c r="J180" s="293">
        <v>255</v>
      </c>
      <c r="K180" s="341"/>
    </row>
    <row r="181" s="1" customFormat="1" ht="15" customHeight="1">
      <c r="B181" s="318"/>
      <c r="C181" s="293" t="s">
        <v>135</v>
      </c>
      <c r="D181" s="293"/>
      <c r="E181" s="293"/>
      <c r="F181" s="316" t="s">
        <v>1129</v>
      </c>
      <c r="G181" s="293"/>
      <c r="H181" s="293" t="s">
        <v>1093</v>
      </c>
      <c r="I181" s="293" t="s">
        <v>1131</v>
      </c>
      <c r="J181" s="293">
        <v>10</v>
      </c>
      <c r="K181" s="341"/>
    </row>
    <row r="182" s="1" customFormat="1" ht="15" customHeight="1">
      <c r="B182" s="318"/>
      <c r="C182" s="293" t="s">
        <v>136</v>
      </c>
      <c r="D182" s="293"/>
      <c r="E182" s="293"/>
      <c r="F182" s="316" t="s">
        <v>1129</v>
      </c>
      <c r="G182" s="293"/>
      <c r="H182" s="293" t="s">
        <v>1203</v>
      </c>
      <c r="I182" s="293" t="s">
        <v>1164</v>
      </c>
      <c r="J182" s="293"/>
      <c r="K182" s="341"/>
    </row>
    <row r="183" s="1" customFormat="1" ht="15" customHeight="1">
      <c r="B183" s="318"/>
      <c r="C183" s="293" t="s">
        <v>1204</v>
      </c>
      <c r="D183" s="293"/>
      <c r="E183" s="293"/>
      <c r="F183" s="316" t="s">
        <v>1129</v>
      </c>
      <c r="G183" s="293"/>
      <c r="H183" s="293" t="s">
        <v>1205</v>
      </c>
      <c r="I183" s="293" t="s">
        <v>1164</v>
      </c>
      <c r="J183" s="293"/>
      <c r="K183" s="341"/>
    </row>
    <row r="184" s="1" customFormat="1" ht="15" customHeight="1">
      <c r="B184" s="318"/>
      <c r="C184" s="293" t="s">
        <v>1193</v>
      </c>
      <c r="D184" s="293"/>
      <c r="E184" s="293"/>
      <c r="F184" s="316" t="s">
        <v>1129</v>
      </c>
      <c r="G184" s="293"/>
      <c r="H184" s="293" t="s">
        <v>1206</v>
      </c>
      <c r="I184" s="293" t="s">
        <v>1164</v>
      </c>
      <c r="J184" s="293"/>
      <c r="K184" s="341"/>
    </row>
    <row r="185" s="1" customFormat="1" ht="15" customHeight="1">
      <c r="B185" s="318"/>
      <c r="C185" s="293" t="s">
        <v>138</v>
      </c>
      <c r="D185" s="293"/>
      <c r="E185" s="293"/>
      <c r="F185" s="316" t="s">
        <v>1135</v>
      </c>
      <c r="G185" s="293"/>
      <c r="H185" s="293" t="s">
        <v>1207</v>
      </c>
      <c r="I185" s="293" t="s">
        <v>1131</v>
      </c>
      <c r="J185" s="293">
        <v>50</v>
      </c>
      <c r="K185" s="341"/>
    </row>
    <row r="186" s="1" customFormat="1" ht="15" customHeight="1">
      <c r="B186" s="318"/>
      <c r="C186" s="293" t="s">
        <v>1208</v>
      </c>
      <c r="D186" s="293"/>
      <c r="E186" s="293"/>
      <c r="F186" s="316" t="s">
        <v>1135</v>
      </c>
      <c r="G186" s="293"/>
      <c r="H186" s="293" t="s">
        <v>1209</v>
      </c>
      <c r="I186" s="293" t="s">
        <v>1210</v>
      </c>
      <c r="J186" s="293"/>
      <c r="K186" s="341"/>
    </row>
    <row r="187" s="1" customFormat="1" ht="15" customHeight="1">
      <c r="B187" s="318"/>
      <c r="C187" s="293" t="s">
        <v>1211</v>
      </c>
      <c r="D187" s="293"/>
      <c r="E187" s="293"/>
      <c r="F187" s="316" t="s">
        <v>1135</v>
      </c>
      <c r="G187" s="293"/>
      <c r="H187" s="293" t="s">
        <v>1212</v>
      </c>
      <c r="I187" s="293" t="s">
        <v>1210</v>
      </c>
      <c r="J187" s="293"/>
      <c r="K187" s="341"/>
    </row>
    <row r="188" s="1" customFormat="1" ht="15" customHeight="1">
      <c r="B188" s="318"/>
      <c r="C188" s="293" t="s">
        <v>1213</v>
      </c>
      <c r="D188" s="293"/>
      <c r="E188" s="293"/>
      <c r="F188" s="316" t="s">
        <v>1135</v>
      </c>
      <c r="G188" s="293"/>
      <c r="H188" s="293" t="s">
        <v>1214</v>
      </c>
      <c r="I188" s="293" t="s">
        <v>1210</v>
      </c>
      <c r="J188" s="293"/>
      <c r="K188" s="341"/>
    </row>
    <row r="189" s="1" customFormat="1" ht="15" customHeight="1">
      <c r="B189" s="318"/>
      <c r="C189" s="354" t="s">
        <v>1215</v>
      </c>
      <c r="D189" s="293"/>
      <c r="E189" s="293"/>
      <c r="F189" s="316" t="s">
        <v>1135</v>
      </c>
      <c r="G189" s="293"/>
      <c r="H189" s="293" t="s">
        <v>1216</v>
      </c>
      <c r="I189" s="293" t="s">
        <v>1217</v>
      </c>
      <c r="J189" s="355" t="s">
        <v>1218</v>
      </c>
      <c r="K189" s="341"/>
    </row>
    <row r="190" s="17" customFormat="1" ht="15" customHeight="1">
      <c r="B190" s="356"/>
      <c r="C190" s="357" t="s">
        <v>1219</v>
      </c>
      <c r="D190" s="358"/>
      <c r="E190" s="358"/>
      <c r="F190" s="359" t="s">
        <v>1135</v>
      </c>
      <c r="G190" s="358"/>
      <c r="H190" s="358" t="s">
        <v>1220</v>
      </c>
      <c r="I190" s="358" t="s">
        <v>1217</v>
      </c>
      <c r="J190" s="360" t="s">
        <v>1218</v>
      </c>
      <c r="K190" s="361"/>
    </row>
    <row r="191" s="1" customFormat="1" ht="15" customHeight="1">
      <c r="B191" s="318"/>
      <c r="C191" s="354" t="s">
        <v>45</v>
      </c>
      <c r="D191" s="293"/>
      <c r="E191" s="293"/>
      <c r="F191" s="316" t="s">
        <v>1129</v>
      </c>
      <c r="G191" s="293"/>
      <c r="H191" s="290" t="s">
        <v>1221</v>
      </c>
      <c r="I191" s="293" t="s">
        <v>1222</v>
      </c>
      <c r="J191" s="293"/>
      <c r="K191" s="341"/>
    </row>
    <row r="192" s="1" customFormat="1" ht="15" customHeight="1">
      <c r="B192" s="318"/>
      <c r="C192" s="354" t="s">
        <v>1223</v>
      </c>
      <c r="D192" s="293"/>
      <c r="E192" s="293"/>
      <c r="F192" s="316" t="s">
        <v>1129</v>
      </c>
      <c r="G192" s="293"/>
      <c r="H192" s="293" t="s">
        <v>1224</v>
      </c>
      <c r="I192" s="293" t="s">
        <v>1164</v>
      </c>
      <c r="J192" s="293"/>
      <c r="K192" s="341"/>
    </row>
    <row r="193" s="1" customFormat="1" ht="15" customHeight="1">
      <c r="B193" s="318"/>
      <c r="C193" s="354" t="s">
        <v>1225</v>
      </c>
      <c r="D193" s="293"/>
      <c r="E193" s="293"/>
      <c r="F193" s="316" t="s">
        <v>1129</v>
      </c>
      <c r="G193" s="293"/>
      <c r="H193" s="293" t="s">
        <v>1226</v>
      </c>
      <c r="I193" s="293" t="s">
        <v>1164</v>
      </c>
      <c r="J193" s="293"/>
      <c r="K193" s="341"/>
    </row>
    <row r="194" s="1" customFormat="1" ht="15" customHeight="1">
      <c r="B194" s="318"/>
      <c r="C194" s="354" t="s">
        <v>1227</v>
      </c>
      <c r="D194" s="293"/>
      <c r="E194" s="293"/>
      <c r="F194" s="316" t="s">
        <v>1135</v>
      </c>
      <c r="G194" s="293"/>
      <c r="H194" s="293" t="s">
        <v>1228</v>
      </c>
      <c r="I194" s="293" t="s">
        <v>1164</v>
      </c>
      <c r="J194" s="293"/>
      <c r="K194" s="341"/>
    </row>
    <row r="195" s="1" customFormat="1" ht="15" customHeight="1">
      <c r="B195" s="347"/>
      <c r="C195" s="362"/>
      <c r="D195" s="327"/>
      <c r="E195" s="327"/>
      <c r="F195" s="327"/>
      <c r="G195" s="327"/>
      <c r="H195" s="327"/>
      <c r="I195" s="327"/>
      <c r="J195" s="327"/>
      <c r="K195" s="348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29"/>
      <c r="C197" s="339"/>
      <c r="D197" s="339"/>
      <c r="E197" s="339"/>
      <c r="F197" s="349"/>
      <c r="G197" s="339"/>
      <c r="H197" s="339"/>
      <c r="I197" s="339"/>
      <c r="J197" s="339"/>
      <c r="K197" s="329"/>
    </row>
    <row r="198" s="1" customFormat="1" ht="18.75" customHeight="1">
      <c r="B198" s="301"/>
      <c r="C198" s="301"/>
      <c r="D198" s="301"/>
      <c r="E198" s="301"/>
      <c r="F198" s="301"/>
      <c r="G198" s="301"/>
      <c r="H198" s="301"/>
      <c r="I198" s="301"/>
      <c r="J198" s="301"/>
      <c r="K198" s="301"/>
    </row>
    <row r="199" s="1" customFormat="1" ht="13.5">
      <c r="B199" s="280"/>
      <c r="C199" s="281"/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1">
      <c r="B200" s="283"/>
      <c r="C200" s="284" t="s">
        <v>1229</v>
      </c>
      <c r="D200" s="284"/>
      <c r="E200" s="284"/>
      <c r="F200" s="284"/>
      <c r="G200" s="284"/>
      <c r="H200" s="284"/>
      <c r="I200" s="284"/>
      <c r="J200" s="284"/>
      <c r="K200" s="285"/>
    </row>
    <row r="201" s="1" customFormat="1" ht="25.5" customHeight="1">
      <c r="B201" s="283"/>
      <c r="C201" s="363" t="s">
        <v>1230</v>
      </c>
      <c r="D201" s="363"/>
      <c r="E201" s="363"/>
      <c r="F201" s="363" t="s">
        <v>1231</v>
      </c>
      <c r="G201" s="364"/>
      <c r="H201" s="363" t="s">
        <v>1232</v>
      </c>
      <c r="I201" s="363"/>
      <c r="J201" s="363"/>
      <c r="K201" s="285"/>
    </row>
    <row r="202" s="1" customFormat="1" ht="5.25" customHeight="1">
      <c r="B202" s="318"/>
      <c r="C202" s="313"/>
      <c r="D202" s="313"/>
      <c r="E202" s="313"/>
      <c r="F202" s="313"/>
      <c r="G202" s="339"/>
      <c r="H202" s="313"/>
      <c r="I202" s="313"/>
      <c r="J202" s="313"/>
      <c r="K202" s="341"/>
    </row>
    <row r="203" s="1" customFormat="1" ht="15" customHeight="1">
      <c r="B203" s="318"/>
      <c r="C203" s="293" t="s">
        <v>1222</v>
      </c>
      <c r="D203" s="293"/>
      <c r="E203" s="293"/>
      <c r="F203" s="316" t="s">
        <v>46</v>
      </c>
      <c r="G203" s="293"/>
      <c r="H203" s="293" t="s">
        <v>1233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47</v>
      </c>
      <c r="G204" s="293"/>
      <c r="H204" s="293" t="s">
        <v>1234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50</v>
      </c>
      <c r="G205" s="293"/>
      <c r="H205" s="293" t="s">
        <v>1235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48</v>
      </c>
      <c r="G206" s="293"/>
      <c r="H206" s="293" t="s">
        <v>1236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 t="s">
        <v>49</v>
      </c>
      <c r="G207" s="293"/>
      <c r="H207" s="293" t="s">
        <v>1237</v>
      </c>
      <c r="I207" s="293"/>
      <c r="J207" s="293"/>
      <c r="K207" s="341"/>
    </row>
    <row r="208" s="1" customFormat="1" ht="15" customHeight="1">
      <c r="B208" s="318"/>
      <c r="C208" s="293"/>
      <c r="D208" s="293"/>
      <c r="E208" s="293"/>
      <c r="F208" s="316"/>
      <c r="G208" s="293"/>
      <c r="H208" s="293"/>
      <c r="I208" s="293"/>
      <c r="J208" s="293"/>
      <c r="K208" s="341"/>
    </row>
    <row r="209" s="1" customFormat="1" ht="15" customHeight="1">
      <c r="B209" s="318"/>
      <c r="C209" s="293" t="s">
        <v>1176</v>
      </c>
      <c r="D209" s="293"/>
      <c r="E209" s="293"/>
      <c r="F209" s="316" t="s">
        <v>81</v>
      </c>
      <c r="G209" s="293"/>
      <c r="H209" s="293" t="s">
        <v>1238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1073</v>
      </c>
      <c r="G210" s="293"/>
      <c r="H210" s="293" t="s">
        <v>1074</v>
      </c>
      <c r="I210" s="293"/>
      <c r="J210" s="293"/>
      <c r="K210" s="341"/>
    </row>
    <row r="211" s="1" customFormat="1" ht="15" customHeight="1">
      <c r="B211" s="318"/>
      <c r="C211" s="293"/>
      <c r="D211" s="293"/>
      <c r="E211" s="293"/>
      <c r="F211" s="316" t="s">
        <v>1071</v>
      </c>
      <c r="G211" s="293"/>
      <c r="H211" s="293" t="s">
        <v>1239</v>
      </c>
      <c r="I211" s="293"/>
      <c r="J211" s="293"/>
      <c r="K211" s="341"/>
    </row>
    <row r="212" s="1" customFormat="1" ht="15" customHeight="1">
      <c r="B212" s="365"/>
      <c r="C212" s="293"/>
      <c r="D212" s="293"/>
      <c r="E212" s="293"/>
      <c r="F212" s="316" t="s">
        <v>1075</v>
      </c>
      <c r="G212" s="354"/>
      <c r="H212" s="345" t="s">
        <v>1076</v>
      </c>
      <c r="I212" s="345"/>
      <c r="J212" s="345"/>
      <c r="K212" s="366"/>
    </row>
    <row r="213" s="1" customFormat="1" ht="15" customHeight="1">
      <c r="B213" s="365"/>
      <c r="C213" s="293"/>
      <c r="D213" s="293"/>
      <c r="E213" s="293"/>
      <c r="F213" s="316" t="s">
        <v>111</v>
      </c>
      <c r="G213" s="354"/>
      <c r="H213" s="345" t="s">
        <v>1240</v>
      </c>
      <c r="I213" s="345"/>
      <c r="J213" s="345"/>
      <c r="K213" s="366"/>
    </row>
    <row r="214" s="1" customFormat="1" ht="15" customHeight="1">
      <c r="B214" s="365"/>
      <c r="C214" s="293"/>
      <c r="D214" s="293"/>
      <c r="E214" s="293"/>
      <c r="F214" s="316"/>
      <c r="G214" s="354"/>
      <c r="H214" s="345"/>
      <c r="I214" s="345"/>
      <c r="J214" s="345"/>
      <c r="K214" s="366"/>
    </row>
    <row r="215" s="1" customFormat="1" ht="15" customHeight="1">
      <c r="B215" s="365"/>
      <c r="C215" s="293" t="s">
        <v>1200</v>
      </c>
      <c r="D215" s="293"/>
      <c r="E215" s="293"/>
      <c r="F215" s="316">
        <v>1</v>
      </c>
      <c r="G215" s="354"/>
      <c r="H215" s="345" t="s">
        <v>1241</v>
      </c>
      <c r="I215" s="345"/>
      <c r="J215" s="345"/>
      <c r="K215" s="366"/>
    </row>
    <row r="216" s="1" customFormat="1" ht="15" customHeight="1">
      <c r="B216" s="365"/>
      <c r="C216" s="293"/>
      <c r="D216" s="293"/>
      <c r="E216" s="293"/>
      <c r="F216" s="316">
        <v>2</v>
      </c>
      <c r="G216" s="354"/>
      <c r="H216" s="345" t="s">
        <v>1242</v>
      </c>
      <c r="I216" s="345"/>
      <c r="J216" s="345"/>
      <c r="K216" s="366"/>
    </row>
    <row r="217" s="1" customFormat="1" ht="15" customHeight="1">
      <c r="B217" s="365"/>
      <c r="C217" s="293"/>
      <c r="D217" s="293"/>
      <c r="E217" s="293"/>
      <c r="F217" s="316">
        <v>3</v>
      </c>
      <c r="G217" s="354"/>
      <c r="H217" s="345" t="s">
        <v>1243</v>
      </c>
      <c r="I217" s="345"/>
      <c r="J217" s="345"/>
      <c r="K217" s="366"/>
    </row>
    <row r="218" s="1" customFormat="1" ht="15" customHeight="1">
      <c r="B218" s="365"/>
      <c r="C218" s="293"/>
      <c r="D218" s="293"/>
      <c r="E218" s="293"/>
      <c r="F218" s="316">
        <v>4</v>
      </c>
      <c r="G218" s="354"/>
      <c r="H218" s="345" t="s">
        <v>1244</v>
      </c>
      <c r="I218" s="345"/>
      <c r="J218" s="345"/>
      <c r="K218" s="366"/>
    </row>
    <row r="219" s="1" customFormat="1" ht="12.75" customHeight="1">
      <c r="B219" s="367"/>
      <c r="C219" s="368"/>
      <c r="D219" s="368"/>
      <c r="E219" s="368"/>
      <c r="F219" s="368"/>
      <c r="G219" s="368"/>
      <c r="H219" s="368"/>
      <c r="I219" s="368"/>
      <c r="J219" s="368"/>
      <c r="K219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118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ROUND((SUM(BE95:BE332)),  2)</f>
        <v>0</v>
      </c>
      <c r="G35" s="40"/>
      <c r="H35" s="40"/>
      <c r="I35" s="159">
        <v>0.20999999999999999</v>
      </c>
      <c r="J35" s="158">
        <f>ROUND(((SUM(BE95:BE332))*I35),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ROUND((SUM(BF95:BF332)),  2)</f>
        <v>0</v>
      </c>
      <c r="G36" s="40"/>
      <c r="H36" s="40"/>
      <c r="I36" s="159">
        <v>0.12</v>
      </c>
      <c r="J36" s="158">
        <f>ROUND(((SUM(BF95:BF332))*I36),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ROUND((SUM(BG95:BG332)),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ROUND((SUM(BH95:BH332)),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ROUND((SUM(BI95:BI332)),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411.1 - Výkopové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125</v>
      </c>
      <c r="E66" s="179"/>
      <c r="F66" s="179"/>
      <c r="G66" s="179"/>
      <c r="H66" s="179"/>
      <c r="I66" s="179"/>
      <c r="J66" s="180">
        <f>J108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126</v>
      </c>
      <c r="E67" s="184"/>
      <c r="F67" s="184"/>
      <c r="G67" s="184"/>
      <c r="H67" s="184"/>
      <c r="I67" s="184"/>
      <c r="J67" s="185">
        <f>J109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127</v>
      </c>
      <c r="E68" s="184"/>
      <c r="F68" s="184"/>
      <c r="G68" s="184"/>
      <c r="H68" s="184"/>
      <c r="I68" s="184"/>
      <c r="J68" s="185">
        <f>J151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128</v>
      </c>
      <c r="E69" s="184"/>
      <c r="F69" s="184"/>
      <c r="G69" s="184"/>
      <c r="H69" s="184"/>
      <c r="I69" s="184"/>
      <c r="J69" s="185">
        <f>J159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129</v>
      </c>
      <c r="E70" s="179"/>
      <c r="F70" s="179"/>
      <c r="G70" s="179"/>
      <c r="H70" s="179"/>
      <c r="I70" s="179"/>
      <c r="J70" s="180">
        <f>J289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130</v>
      </c>
      <c r="E71" s="184"/>
      <c r="F71" s="184"/>
      <c r="G71" s="184"/>
      <c r="H71" s="184"/>
      <c r="I71" s="184"/>
      <c r="J71" s="185">
        <f>J297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131</v>
      </c>
      <c r="E72" s="184"/>
      <c r="F72" s="184"/>
      <c r="G72" s="184"/>
      <c r="H72" s="184"/>
      <c r="I72" s="184"/>
      <c r="J72" s="185">
        <f>J303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132</v>
      </c>
      <c r="E73" s="184"/>
      <c r="F73" s="184"/>
      <c r="G73" s="184"/>
      <c r="H73" s="184"/>
      <c r="I73" s="184"/>
      <c r="J73" s="185">
        <f>J326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P + R Voroněž_aktualizace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115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116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117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SO 411.1 - Výkopové práce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Brno</v>
      </c>
      <c r="G89" s="42"/>
      <c r="H89" s="42"/>
      <c r="I89" s="34" t="s">
        <v>23</v>
      </c>
      <c r="J89" s="74" t="str">
        <f>IF(J14="","",J14)</f>
        <v>1. 10. 2025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Brněnské komunikace, a.s.</v>
      </c>
      <c r="G91" s="42"/>
      <c r="H91" s="42"/>
      <c r="I91" s="34" t="s">
        <v>33</v>
      </c>
      <c r="J91" s="38" t="str">
        <f>E23</f>
        <v>AŽD Praha,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31</v>
      </c>
      <c r="D92" s="42"/>
      <c r="E92" s="42"/>
      <c r="F92" s="29" t="str">
        <f>IF(E20="","",E20)</f>
        <v>Vyplň údaj</v>
      </c>
      <c r="G92" s="42"/>
      <c r="H92" s="42"/>
      <c r="I92" s="34" t="s">
        <v>38</v>
      </c>
      <c r="J92" s="38" t="str">
        <f>E26</f>
        <v>AŽD Praha,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134</v>
      </c>
      <c r="D94" s="190" t="s">
        <v>60</v>
      </c>
      <c r="E94" s="190" t="s">
        <v>56</v>
      </c>
      <c r="F94" s="190" t="s">
        <v>57</v>
      </c>
      <c r="G94" s="190" t="s">
        <v>135</v>
      </c>
      <c r="H94" s="190" t="s">
        <v>136</v>
      </c>
      <c r="I94" s="190" t="s">
        <v>137</v>
      </c>
      <c r="J94" s="190" t="s">
        <v>121</v>
      </c>
      <c r="K94" s="191" t="s">
        <v>138</v>
      </c>
      <c r="L94" s="192"/>
      <c r="M94" s="94" t="s">
        <v>19</v>
      </c>
      <c r="N94" s="95" t="s">
        <v>45</v>
      </c>
      <c r="O94" s="95" t="s">
        <v>139</v>
      </c>
      <c r="P94" s="95" t="s">
        <v>140</v>
      </c>
      <c r="Q94" s="95" t="s">
        <v>141</v>
      </c>
      <c r="R94" s="95" t="s">
        <v>142</v>
      </c>
      <c r="S94" s="95" t="s">
        <v>143</v>
      </c>
      <c r="T94" s="96" t="s">
        <v>144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145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P96+P108+P289</f>
        <v>0</v>
      </c>
      <c r="Q95" s="98"/>
      <c r="R95" s="195">
        <f>R96+R108+R289</f>
        <v>2.3487138999999999</v>
      </c>
      <c r="S95" s="98"/>
      <c r="T95" s="196">
        <f>T96+T108+T289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74</v>
      </c>
      <c r="AU95" s="19" t="s">
        <v>122</v>
      </c>
      <c r="BK95" s="197">
        <f>BK96+BK108+BK289</f>
        <v>0</v>
      </c>
    </row>
    <row r="96" s="12" customFormat="1" ht="25.92" customHeight="1">
      <c r="A96" s="12"/>
      <c r="B96" s="198"/>
      <c r="C96" s="199"/>
      <c r="D96" s="200" t="s">
        <v>74</v>
      </c>
      <c r="E96" s="201" t="s">
        <v>146</v>
      </c>
      <c r="F96" s="201" t="s">
        <v>147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</f>
        <v>0</v>
      </c>
      <c r="Q96" s="206"/>
      <c r="R96" s="207">
        <f>R97</f>
        <v>0</v>
      </c>
      <c r="S96" s="206"/>
      <c r="T96" s="208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82</v>
      </c>
      <c r="AT96" s="210" t="s">
        <v>74</v>
      </c>
      <c r="AU96" s="210" t="s">
        <v>75</v>
      </c>
      <c r="AY96" s="209" t="s">
        <v>148</v>
      </c>
      <c r="BK96" s="211">
        <f>BK97</f>
        <v>0</v>
      </c>
    </row>
    <row r="97" s="12" customFormat="1" ht="22.8" customHeight="1">
      <c r="A97" s="12"/>
      <c r="B97" s="198"/>
      <c r="C97" s="199"/>
      <c r="D97" s="200" t="s">
        <v>74</v>
      </c>
      <c r="E97" s="212" t="s">
        <v>82</v>
      </c>
      <c r="F97" s="212" t="s">
        <v>149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SUM(P98:P107)</f>
        <v>0</v>
      </c>
      <c r="Q97" s="206"/>
      <c r="R97" s="207">
        <f>SUM(R98:R107)</f>
        <v>0</v>
      </c>
      <c r="S97" s="206"/>
      <c r="T97" s="208">
        <f>SUM(T98:T107)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82</v>
      </c>
      <c r="AT97" s="210" t="s">
        <v>74</v>
      </c>
      <c r="AU97" s="210" t="s">
        <v>82</v>
      </c>
      <c r="AY97" s="209" t="s">
        <v>148</v>
      </c>
      <c r="BK97" s="211">
        <f>SUM(BK98:BK107)</f>
        <v>0</v>
      </c>
    </row>
    <row r="98" s="2" customFormat="1" ht="33" customHeight="1">
      <c r="A98" s="40"/>
      <c r="B98" s="41"/>
      <c r="C98" s="214" t="s">
        <v>82</v>
      </c>
      <c r="D98" s="214" t="s">
        <v>150</v>
      </c>
      <c r="E98" s="215" t="s">
        <v>151</v>
      </c>
      <c r="F98" s="216" t="s">
        <v>152</v>
      </c>
      <c r="G98" s="217" t="s">
        <v>153</v>
      </c>
      <c r="H98" s="218">
        <v>18</v>
      </c>
      <c r="I98" s="219"/>
      <c r="J98" s="220">
        <f>ROUND(I98*H98,2)</f>
        <v>0</v>
      </c>
      <c r="K98" s="216" t="s">
        <v>154</v>
      </c>
      <c r="L98" s="46"/>
      <c r="M98" s="221" t="s">
        <v>19</v>
      </c>
      <c r="N98" s="222" t="s">
        <v>46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155</v>
      </c>
      <c r="AT98" s="225" t="s">
        <v>150</v>
      </c>
      <c r="AU98" s="225" t="s">
        <v>84</v>
      </c>
      <c r="AY98" s="19" t="s">
        <v>148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82</v>
      </c>
      <c r="BK98" s="226">
        <f>ROUND(I98*H98,2)</f>
        <v>0</v>
      </c>
      <c r="BL98" s="19" t="s">
        <v>155</v>
      </c>
      <c r="BM98" s="225" t="s">
        <v>156</v>
      </c>
    </row>
    <row r="99" s="2" customFormat="1">
      <c r="A99" s="40"/>
      <c r="B99" s="41"/>
      <c r="C99" s="42"/>
      <c r="D99" s="227" t="s">
        <v>157</v>
      </c>
      <c r="E99" s="42"/>
      <c r="F99" s="228" t="s">
        <v>158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157</v>
      </c>
      <c r="AU99" s="19" t="s">
        <v>84</v>
      </c>
    </row>
    <row r="100" s="13" customFormat="1">
      <c r="A100" s="13"/>
      <c r="B100" s="232"/>
      <c r="C100" s="233"/>
      <c r="D100" s="234" t="s">
        <v>159</v>
      </c>
      <c r="E100" s="235" t="s">
        <v>19</v>
      </c>
      <c r="F100" s="236" t="s">
        <v>160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159</v>
      </c>
      <c r="AU100" s="242" t="s">
        <v>84</v>
      </c>
      <c r="AV100" s="13" t="s">
        <v>82</v>
      </c>
      <c r="AW100" s="13" t="s">
        <v>37</v>
      </c>
      <c r="AX100" s="13" t="s">
        <v>75</v>
      </c>
      <c r="AY100" s="242" t="s">
        <v>148</v>
      </c>
    </row>
    <row r="101" s="13" customFormat="1">
      <c r="A101" s="13"/>
      <c r="B101" s="232"/>
      <c r="C101" s="233"/>
      <c r="D101" s="234" t="s">
        <v>159</v>
      </c>
      <c r="E101" s="235" t="s">
        <v>19</v>
      </c>
      <c r="F101" s="236" t="s">
        <v>161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159</v>
      </c>
      <c r="AU101" s="242" t="s">
        <v>84</v>
      </c>
      <c r="AV101" s="13" t="s">
        <v>82</v>
      </c>
      <c r="AW101" s="13" t="s">
        <v>37</v>
      </c>
      <c r="AX101" s="13" t="s">
        <v>75</v>
      </c>
      <c r="AY101" s="242" t="s">
        <v>148</v>
      </c>
    </row>
    <row r="102" s="14" customFormat="1">
      <c r="A102" s="14"/>
      <c r="B102" s="243"/>
      <c r="C102" s="244"/>
      <c r="D102" s="234" t="s">
        <v>159</v>
      </c>
      <c r="E102" s="245" t="s">
        <v>19</v>
      </c>
      <c r="F102" s="246" t="s">
        <v>162</v>
      </c>
      <c r="G102" s="244"/>
      <c r="H102" s="247">
        <v>18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159</v>
      </c>
      <c r="AU102" s="253" t="s">
        <v>84</v>
      </c>
      <c r="AV102" s="14" t="s">
        <v>84</v>
      </c>
      <c r="AW102" s="14" t="s">
        <v>37</v>
      </c>
      <c r="AX102" s="14" t="s">
        <v>82</v>
      </c>
      <c r="AY102" s="253" t="s">
        <v>148</v>
      </c>
    </row>
    <row r="103" s="2" customFormat="1" ht="33" customHeight="1">
      <c r="A103" s="40"/>
      <c r="B103" s="41"/>
      <c r="C103" s="214" t="s">
        <v>84</v>
      </c>
      <c r="D103" s="214" t="s">
        <v>150</v>
      </c>
      <c r="E103" s="215" t="s">
        <v>163</v>
      </c>
      <c r="F103" s="216" t="s">
        <v>164</v>
      </c>
      <c r="G103" s="217" t="s">
        <v>153</v>
      </c>
      <c r="H103" s="218">
        <v>18</v>
      </c>
      <c r="I103" s="219"/>
      <c r="J103" s="220">
        <f>ROUND(I103*H103,2)</f>
        <v>0</v>
      </c>
      <c r="K103" s="216" t="s">
        <v>154</v>
      </c>
      <c r="L103" s="46"/>
      <c r="M103" s="221" t="s">
        <v>19</v>
      </c>
      <c r="N103" s="222" t="s">
        <v>46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155</v>
      </c>
      <c r="AT103" s="225" t="s">
        <v>150</v>
      </c>
      <c r="AU103" s="225" t="s">
        <v>84</v>
      </c>
      <c r="AY103" s="19" t="s">
        <v>148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82</v>
      </c>
      <c r="BK103" s="226">
        <f>ROUND(I103*H103,2)</f>
        <v>0</v>
      </c>
      <c r="BL103" s="19" t="s">
        <v>155</v>
      </c>
      <c r="BM103" s="225" t="s">
        <v>165</v>
      </c>
    </row>
    <row r="104" s="2" customFormat="1">
      <c r="A104" s="40"/>
      <c r="B104" s="41"/>
      <c r="C104" s="42"/>
      <c r="D104" s="227" t="s">
        <v>157</v>
      </c>
      <c r="E104" s="42"/>
      <c r="F104" s="228" t="s">
        <v>166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157</v>
      </c>
      <c r="AU104" s="19" t="s">
        <v>84</v>
      </c>
    </row>
    <row r="105" s="13" customFormat="1">
      <c r="A105" s="13"/>
      <c r="B105" s="232"/>
      <c r="C105" s="233"/>
      <c r="D105" s="234" t="s">
        <v>159</v>
      </c>
      <c r="E105" s="235" t="s">
        <v>19</v>
      </c>
      <c r="F105" s="236" t="s">
        <v>160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159</v>
      </c>
      <c r="AU105" s="242" t="s">
        <v>84</v>
      </c>
      <c r="AV105" s="13" t="s">
        <v>82</v>
      </c>
      <c r="AW105" s="13" t="s">
        <v>37</v>
      </c>
      <c r="AX105" s="13" t="s">
        <v>75</v>
      </c>
      <c r="AY105" s="242" t="s">
        <v>148</v>
      </c>
    </row>
    <row r="106" s="13" customFormat="1">
      <c r="A106" s="13"/>
      <c r="B106" s="232"/>
      <c r="C106" s="233"/>
      <c r="D106" s="234" t="s">
        <v>159</v>
      </c>
      <c r="E106" s="235" t="s">
        <v>19</v>
      </c>
      <c r="F106" s="236" t="s">
        <v>161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159</v>
      </c>
      <c r="AU106" s="242" t="s">
        <v>84</v>
      </c>
      <c r="AV106" s="13" t="s">
        <v>82</v>
      </c>
      <c r="AW106" s="13" t="s">
        <v>37</v>
      </c>
      <c r="AX106" s="13" t="s">
        <v>75</v>
      </c>
      <c r="AY106" s="242" t="s">
        <v>148</v>
      </c>
    </row>
    <row r="107" s="14" customFormat="1">
      <c r="A107" s="14"/>
      <c r="B107" s="243"/>
      <c r="C107" s="244"/>
      <c r="D107" s="234" t="s">
        <v>159</v>
      </c>
      <c r="E107" s="245" t="s">
        <v>19</v>
      </c>
      <c r="F107" s="246" t="s">
        <v>162</v>
      </c>
      <c r="G107" s="244"/>
      <c r="H107" s="247">
        <v>18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159</v>
      </c>
      <c r="AU107" s="253" t="s">
        <v>84</v>
      </c>
      <c r="AV107" s="14" t="s">
        <v>84</v>
      </c>
      <c r="AW107" s="14" t="s">
        <v>37</v>
      </c>
      <c r="AX107" s="14" t="s">
        <v>82</v>
      </c>
      <c r="AY107" s="253" t="s">
        <v>148</v>
      </c>
    </row>
    <row r="108" s="12" customFormat="1" ht="25.92" customHeight="1">
      <c r="A108" s="12"/>
      <c r="B108" s="198"/>
      <c r="C108" s="199"/>
      <c r="D108" s="200" t="s">
        <v>74</v>
      </c>
      <c r="E108" s="201" t="s">
        <v>167</v>
      </c>
      <c r="F108" s="201" t="s">
        <v>168</v>
      </c>
      <c r="G108" s="199"/>
      <c r="H108" s="199"/>
      <c r="I108" s="202"/>
      <c r="J108" s="203">
        <f>BK108</f>
        <v>0</v>
      </c>
      <c r="K108" s="199"/>
      <c r="L108" s="204"/>
      <c r="M108" s="205"/>
      <c r="N108" s="206"/>
      <c r="O108" s="206"/>
      <c r="P108" s="207">
        <f>P109+P151+P159</f>
        <v>0</v>
      </c>
      <c r="Q108" s="206"/>
      <c r="R108" s="207">
        <f>R109+R151+R159</f>
        <v>2.3487138999999999</v>
      </c>
      <c r="S108" s="206"/>
      <c r="T108" s="208">
        <f>T109+T151+T159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169</v>
      </c>
      <c r="AT108" s="210" t="s">
        <v>74</v>
      </c>
      <c r="AU108" s="210" t="s">
        <v>75</v>
      </c>
      <c r="AY108" s="209" t="s">
        <v>148</v>
      </c>
      <c r="BK108" s="211">
        <f>BK109+BK151+BK159</f>
        <v>0</v>
      </c>
    </row>
    <row r="109" s="12" customFormat="1" ht="22.8" customHeight="1">
      <c r="A109" s="12"/>
      <c r="B109" s="198"/>
      <c r="C109" s="199"/>
      <c r="D109" s="200" t="s">
        <v>74</v>
      </c>
      <c r="E109" s="212" t="s">
        <v>170</v>
      </c>
      <c r="F109" s="212" t="s">
        <v>171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SUM(P110:P150)</f>
        <v>0</v>
      </c>
      <c r="Q109" s="206"/>
      <c r="R109" s="207">
        <f>SUM(R110:R150)</f>
        <v>0.53186</v>
      </c>
      <c r="S109" s="206"/>
      <c r="T109" s="208">
        <f>SUM(T110:T150)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169</v>
      </c>
      <c r="AT109" s="210" t="s">
        <v>74</v>
      </c>
      <c r="AU109" s="210" t="s">
        <v>82</v>
      </c>
      <c r="AY109" s="209" t="s">
        <v>148</v>
      </c>
      <c r="BK109" s="211">
        <f>SUM(BK110:BK150)</f>
        <v>0</v>
      </c>
    </row>
    <row r="110" s="2" customFormat="1" ht="16.5" customHeight="1">
      <c r="A110" s="40"/>
      <c r="B110" s="41"/>
      <c r="C110" s="214" t="s">
        <v>169</v>
      </c>
      <c r="D110" s="214" t="s">
        <v>150</v>
      </c>
      <c r="E110" s="215" t="s">
        <v>172</v>
      </c>
      <c r="F110" s="216" t="s">
        <v>173</v>
      </c>
      <c r="G110" s="217" t="s">
        <v>174</v>
      </c>
      <c r="H110" s="218">
        <v>297.5</v>
      </c>
      <c r="I110" s="219"/>
      <c r="J110" s="220">
        <f>ROUND(I110*H110,2)</f>
        <v>0</v>
      </c>
      <c r="K110" s="216" t="s">
        <v>154</v>
      </c>
      <c r="L110" s="46"/>
      <c r="M110" s="221" t="s">
        <v>19</v>
      </c>
      <c r="N110" s="222" t="s">
        <v>46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175</v>
      </c>
      <c r="AT110" s="225" t="s">
        <v>150</v>
      </c>
      <c r="AU110" s="225" t="s">
        <v>84</v>
      </c>
      <c r="AY110" s="19" t="s">
        <v>148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82</v>
      </c>
      <c r="BK110" s="226">
        <f>ROUND(I110*H110,2)</f>
        <v>0</v>
      </c>
      <c r="BL110" s="19" t="s">
        <v>175</v>
      </c>
      <c r="BM110" s="225" t="s">
        <v>176</v>
      </c>
    </row>
    <row r="111" s="2" customFormat="1">
      <c r="A111" s="40"/>
      <c r="B111" s="41"/>
      <c r="C111" s="42"/>
      <c r="D111" s="227" t="s">
        <v>157</v>
      </c>
      <c r="E111" s="42"/>
      <c r="F111" s="228" t="s">
        <v>177</v>
      </c>
      <c r="G111" s="42"/>
      <c r="H111" s="42"/>
      <c r="I111" s="229"/>
      <c r="J111" s="42"/>
      <c r="K111" s="42"/>
      <c r="L111" s="46"/>
      <c r="M111" s="230"/>
      <c r="N111" s="231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157</v>
      </c>
      <c r="AU111" s="19" t="s">
        <v>84</v>
      </c>
    </row>
    <row r="112" s="13" customFormat="1">
      <c r="A112" s="13"/>
      <c r="B112" s="232"/>
      <c r="C112" s="233"/>
      <c r="D112" s="234" t="s">
        <v>159</v>
      </c>
      <c r="E112" s="235" t="s">
        <v>19</v>
      </c>
      <c r="F112" s="236" t="s">
        <v>160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159</v>
      </c>
      <c r="AU112" s="242" t="s">
        <v>84</v>
      </c>
      <c r="AV112" s="13" t="s">
        <v>82</v>
      </c>
      <c r="AW112" s="13" t="s">
        <v>37</v>
      </c>
      <c r="AX112" s="13" t="s">
        <v>75</v>
      </c>
      <c r="AY112" s="242" t="s">
        <v>148</v>
      </c>
    </row>
    <row r="113" s="13" customFormat="1">
      <c r="A113" s="13"/>
      <c r="B113" s="232"/>
      <c r="C113" s="233"/>
      <c r="D113" s="234" t="s">
        <v>159</v>
      </c>
      <c r="E113" s="235" t="s">
        <v>19</v>
      </c>
      <c r="F113" s="236" t="s">
        <v>178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159</v>
      </c>
      <c r="AU113" s="242" t="s">
        <v>84</v>
      </c>
      <c r="AV113" s="13" t="s">
        <v>82</v>
      </c>
      <c r="AW113" s="13" t="s">
        <v>37</v>
      </c>
      <c r="AX113" s="13" t="s">
        <v>75</v>
      </c>
      <c r="AY113" s="242" t="s">
        <v>148</v>
      </c>
    </row>
    <row r="114" s="14" customFormat="1">
      <c r="A114" s="14"/>
      <c r="B114" s="243"/>
      <c r="C114" s="244"/>
      <c r="D114" s="234" t="s">
        <v>159</v>
      </c>
      <c r="E114" s="245" t="s">
        <v>19</v>
      </c>
      <c r="F114" s="246" t="s">
        <v>179</v>
      </c>
      <c r="G114" s="244"/>
      <c r="H114" s="247">
        <v>297.5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159</v>
      </c>
      <c r="AU114" s="253" t="s">
        <v>84</v>
      </c>
      <c r="AV114" s="14" t="s">
        <v>84</v>
      </c>
      <c r="AW114" s="14" t="s">
        <v>37</v>
      </c>
      <c r="AX114" s="14" t="s">
        <v>82</v>
      </c>
      <c r="AY114" s="253" t="s">
        <v>148</v>
      </c>
    </row>
    <row r="115" s="2" customFormat="1" ht="16.5" customHeight="1">
      <c r="A115" s="40"/>
      <c r="B115" s="41"/>
      <c r="C115" s="254" t="s">
        <v>155</v>
      </c>
      <c r="D115" s="254" t="s">
        <v>167</v>
      </c>
      <c r="E115" s="255" t="s">
        <v>180</v>
      </c>
      <c r="F115" s="256" t="s">
        <v>181</v>
      </c>
      <c r="G115" s="257" t="s">
        <v>182</v>
      </c>
      <c r="H115" s="258">
        <v>119</v>
      </c>
      <c r="I115" s="259"/>
      <c r="J115" s="260">
        <f>ROUND(I115*H115,2)</f>
        <v>0</v>
      </c>
      <c r="K115" s="256" t="s">
        <v>154</v>
      </c>
      <c r="L115" s="261"/>
      <c r="M115" s="262" t="s">
        <v>19</v>
      </c>
      <c r="N115" s="263" t="s">
        <v>46</v>
      </c>
      <c r="O115" s="86"/>
      <c r="P115" s="223">
        <f>O115*H115</f>
        <v>0</v>
      </c>
      <c r="Q115" s="223">
        <v>0.001</v>
      </c>
      <c r="R115" s="223">
        <f>Q115*H115</f>
        <v>0.11900000000000001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183</v>
      </c>
      <c r="AT115" s="225" t="s">
        <v>167</v>
      </c>
      <c r="AU115" s="225" t="s">
        <v>84</v>
      </c>
      <c r="AY115" s="19" t="s">
        <v>148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82</v>
      </c>
      <c r="BK115" s="226">
        <f>ROUND(I115*H115,2)</f>
        <v>0</v>
      </c>
      <c r="BL115" s="19" t="s">
        <v>175</v>
      </c>
      <c r="BM115" s="225" t="s">
        <v>184</v>
      </c>
    </row>
    <row r="116" s="13" customFormat="1">
      <c r="A116" s="13"/>
      <c r="B116" s="232"/>
      <c r="C116" s="233"/>
      <c r="D116" s="234" t="s">
        <v>159</v>
      </c>
      <c r="E116" s="235" t="s">
        <v>19</v>
      </c>
      <c r="F116" s="236" t="s">
        <v>185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159</v>
      </c>
      <c r="AU116" s="242" t="s">
        <v>84</v>
      </c>
      <c r="AV116" s="13" t="s">
        <v>82</v>
      </c>
      <c r="AW116" s="13" t="s">
        <v>37</v>
      </c>
      <c r="AX116" s="13" t="s">
        <v>75</v>
      </c>
      <c r="AY116" s="242" t="s">
        <v>148</v>
      </c>
    </row>
    <row r="117" s="13" customFormat="1">
      <c r="A117" s="13"/>
      <c r="B117" s="232"/>
      <c r="C117" s="233"/>
      <c r="D117" s="234" t="s">
        <v>159</v>
      </c>
      <c r="E117" s="235" t="s">
        <v>19</v>
      </c>
      <c r="F117" s="236" t="s">
        <v>186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159</v>
      </c>
      <c r="AU117" s="242" t="s">
        <v>84</v>
      </c>
      <c r="AV117" s="13" t="s">
        <v>82</v>
      </c>
      <c r="AW117" s="13" t="s">
        <v>37</v>
      </c>
      <c r="AX117" s="13" t="s">
        <v>75</v>
      </c>
      <c r="AY117" s="242" t="s">
        <v>148</v>
      </c>
    </row>
    <row r="118" s="13" customFormat="1">
      <c r="A118" s="13"/>
      <c r="B118" s="232"/>
      <c r="C118" s="233"/>
      <c r="D118" s="234" t="s">
        <v>159</v>
      </c>
      <c r="E118" s="235" t="s">
        <v>19</v>
      </c>
      <c r="F118" s="236" t="s">
        <v>160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159</v>
      </c>
      <c r="AU118" s="242" t="s">
        <v>84</v>
      </c>
      <c r="AV118" s="13" t="s">
        <v>82</v>
      </c>
      <c r="AW118" s="13" t="s">
        <v>37</v>
      </c>
      <c r="AX118" s="13" t="s">
        <v>75</v>
      </c>
      <c r="AY118" s="242" t="s">
        <v>148</v>
      </c>
    </row>
    <row r="119" s="13" customFormat="1">
      <c r="A119" s="13"/>
      <c r="B119" s="232"/>
      <c r="C119" s="233"/>
      <c r="D119" s="234" t="s">
        <v>159</v>
      </c>
      <c r="E119" s="235" t="s">
        <v>19</v>
      </c>
      <c r="F119" s="236" t="s">
        <v>178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159</v>
      </c>
      <c r="AU119" s="242" t="s">
        <v>84</v>
      </c>
      <c r="AV119" s="13" t="s">
        <v>82</v>
      </c>
      <c r="AW119" s="13" t="s">
        <v>37</v>
      </c>
      <c r="AX119" s="13" t="s">
        <v>75</v>
      </c>
      <c r="AY119" s="242" t="s">
        <v>148</v>
      </c>
    </row>
    <row r="120" s="14" customFormat="1">
      <c r="A120" s="14"/>
      <c r="B120" s="243"/>
      <c r="C120" s="244"/>
      <c r="D120" s="234" t="s">
        <v>159</v>
      </c>
      <c r="E120" s="245" t="s">
        <v>19</v>
      </c>
      <c r="F120" s="246" t="s">
        <v>187</v>
      </c>
      <c r="G120" s="244"/>
      <c r="H120" s="247">
        <v>119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159</v>
      </c>
      <c r="AU120" s="253" t="s">
        <v>84</v>
      </c>
      <c r="AV120" s="14" t="s">
        <v>84</v>
      </c>
      <c r="AW120" s="14" t="s">
        <v>37</v>
      </c>
      <c r="AX120" s="14" t="s">
        <v>82</v>
      </c>
      <c r="AY120" s="253" t="s">
        <v>148</v>
      </c>
    </row>
    <row r="121" s="2" customFormat="1" ht="24.15" customHeight="1">
      <c r="A121" s="40"/>
      <c r="B121" s="41"/>
      <c r="C121" s="214" t="s">
        <v>188</v>
      </c>
      <c r="D121" s="214" t="s">
        <v>150</v>
      </c>
      <c r="E121" s="215" t="s">
        <v>189</v>
      </c>
      <c r="F121" s="216" t="s">
        <v>190</v>
      </c>
      <c r="G121" s="217" t="s">
        <v>174</v>
      </c>
      <c r="H121" s="218">
        <v>110</v>
      </c>
      <c r="I121" s="219"/>
      <c r="J121" s="220">
        <f>ROUND(I121*H121,2)</f>
        <v>0</v>
      </c>
      <c r="K121" s="216" t="s">
        <v>154</v>
      </c>
      <c r="L121" s="46"/>
      <c r="M121" s="221" t="s">
        <v>19</v>
      </c>
      <c r="N121" s="222" t="s">
        <v>46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175</v>
      </c>
      <c r="AT121" s="225" t="s">
        <v>150</v>
      </c>
      <c r="AU121" s="225" t="s">
        <v>84</v>
      </c>
      <c r="AY121" s="19" t="s">
        <v>148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82</v>
      </c>
      <c r="BK121" s="226">
        <f>ROUND(I121*H121,2)</f>
        <v>0</v>
      </c>
      <c r="BL121" s="19" t="s">
        <v>175</v>
      </c>
      <c r="BM121" s="225" t="s">
        <v>191</v>
      </c>
    </row>
    <row r="122" s="2" customFormat="1">
      <c r="A122" s="40"/>
      <c r="B122" s="41"/>
      <c r="C122" s="42"/>
      <c r="D122" s="227" t="s">
        <v>157</v>
      </c>
      <c r="E122" s="42"/>
      <c r="F122" s="228" t="s">
        <v>192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157</v>
      </c>
      <c r="AU122" s="19" t="s">
        <v>84</v>
      </c>
    </row>
    <row r="123" s="13" customFormat="1">
      <c r="A123" s="13"/>
      <c r="B123" s="232"/>
      <c r="C123" s="233"/>
      <c r="D123" s="234" t="s">
        <v>159</v>
      </c>
      <c r="E123" s="235" t="s">
        <v>19</v>
      </c>
      <c r="F123" s="236" t="s">
        <v>160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159</v>
      </c>
      <c r="AU123" s="242" t="s">
        <v>84</v>
      </c>
      <c r="AV123" s="13" t="s">
        <v>82</v>
      </c>
      <c r="AW123" s="13" t="s">
        <v>37</v>
      </c>
      <c r="AX123" s="13" t="s">
        <v>75</v>
      </c>
      <c r="AY123" s="242" t="s">
        <v>148</v>
      </c>
    </row>
    <row r="124" s="13" customFormat="1">
      <c r="A124" s="13"/>
      <c r="B124" s="232"/>
      <c r="C124" s="233"/>
      <c r="D124" s="234" t="s">
        <v>159</v>
      </c>
      <c r="E124" s="235" t="s">
        <v>19</v>
      </c>
      <c r="F124" s="236" t="s">
        <v>193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159</v>
      </c>
      <c r="AU124" s="242" t="s">
        <v>84</v>
      </c>
      <c r="AV124" s="13" t="s">
        <v>82</v>
      </c>
      <c r="AW124" s="13" t="s">
        <v>37</v>
      </c>
      <c r="AX124" s="13" t="s">
        <v>75</v>
      </c>
      <c r="AY124" s="242" t="s">
        <v>148</v>
      </c>
    </row>
    <row r="125" s="14" customFormat="1">
      <c r="A125" s="14"/>
      <c r="B125" s="243"/>
      <c r="C125" s="244"/>
      <c r="D125" s="234" t="s">
        <v>159</v>
      </c>
      <c r="E125" s="245" t="s">
        <v>19</v>
      </c>
      <c r="F125" s="246" t="s">
        <v>194</v>
      </c>
      <c r="G125" s="244"/>
      <c r="H125" s="247">
        <v>110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159</v>
      </c>
      <c r="AU125" s="253" t="s">
        <v>84</v>
      </c>
      <c r="AV125" s="14" t="s">
        <v>84</v>
      </c>
      <c r="AW125" s="14" t="s">
        <v>37</v>
      </c>
      <c r="AX125" s="14" t="s">
        <v>82</v>
      </c>
      <c r="AY125" s="253" t="s">
        <v>148</v>
      </c>
    </row>
    <row r="126" s="2" customFormat="1" ht="16.5" customHeight="1">
      <c r="A126" s="40"/>
      <c r="B126" s="41"/>
      <c r="C126" s="254" t="s">
        <v>195</v>
      </c>
      <c r="D126" s="254" t="s">
        <v>167</v>
      </c>
      <c r="E126" s="255" t="s">
        <v>196</v>
      </c>
      <c r="F126" s="256" t="s">
        <v>197</v>
      </c>
      <c r="G126" s="257" t="s">
        <v>174</v>
      </c>
      <c r="H126" s="258">
        <v>115.5</v>
      </c>
      <c r="I126" s="259"/>
      <c r="J126" s="260">
        <f>ROUND(I126*H126,2)</f>
        <v>0</v>
      </c>
      <c r="K126" s="256" t="s">
        <v>154</v>
      </c>
      <c r="L126" s="261"/>
      <c r="M126" s="262" t="s">
        <v>19</v>
      </c>
      <c r="N126" s="263" t="s">
        <v>46</v>
      </c>
      <c r="O126" s="86"/>
      <c r="P126" s="223">
        <f>O126*H126</f>
        <v>0</v>
      </c>
      <c r="Q126" s="223">
        <v>0.00064000000000000005</v>
      </c>
      <c r="R126" s="223">
        <f>Q126*H126</f>
        <v>0.07392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183</v>
      </c>
      <c r="AT126" s="225" t="s">
        <v>167</v>
      </c>
      <c r="AU126" s="225" t="s">
        <v>84</v>
      </c>
      <c r="AY126" s="19" t="s">
        <v>148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82</v>
      </c>
      <c r="BK126" s="226">
        <f>ROUND(I126*H126,2)</f>
        <v>0</v>
      </c>
      <c r="BL126" s="19" t="s">
        <v>175</v>
      </c>
      <c r="BM126" s="225" t="s">
        <v>198</v>
      </c>
    </row>
    <row r="127" s="13" customFormat="1">
      <c r="A127" s="13"/>
      <c r="B127" s="232"/>
      <c r="C127" s="233"/>
      <c r="D127" s="234" t="s">
        <v>159</v>
      </c>
      <c r="E127" s="235" t="s">
        <v>19</v>
      </c>
      <c r="F127" s="236" t="s">
        <v>160</v>
      </c>
      <c r="G127" s="233"/>
      <c r="H127" s="235" t="s">
        <v>19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159</v>
      </c>
      <c r="AU127" s="242" t="s">
        <v>84</v>
      </c>
      <c r="AV127" s="13" t="s">
        <v>82</v>
      </c>
      <c r="AW127" s="13" t="s">
        <v>37</v>
      </c>
      <c r="AX127" s="13" t="s">
        <v>75</v>
      </c>
      <c r="AY127" s="242" t="s">
        <v>148</v>
      </c>
    </row>
    <row r="128" s="13" customFormat="1">
      <c r="A128" s="13"/>
      <c r="B128" s="232"/>
      <c r="C128" s="233"/>
      <c r="D128" s="234" t="s">
        <v>159</v>
      </c>
      <c r="E128" s="235" t="s">
        <v>19</v>
      </c>
      <c r="F128" s="236" t="s">
        <v>193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159</v>
      </c>
      <c r="AU128" s="242" t="s">
        <v>84</v>
      </c>
      <c r="AV128" s="13" t="s">
        <v>82</v>
      </c>
      <c r="AW128" s="13" t="s">
        <v>37</v>
      </c>
      <c r="AX128" s="13" t="s">
        <v>75</v>
      </c>
      <c r="AY128" s="242" t="s">
        <v>148</v>
      </c>
    </row>
    <row r="129" s="13" customFormat="1">
      <c r="A129" s="13"/>
      <c r="B129" s="232"/>
      <c r="C129" s="233"/>
      <c r="D129" s="234" t="s">
        <v>159</v>
      </c>
      <c r="E129" s="235" t="s">
        <v>19</v>
      </c>
      <c r="F129" s="236" t="s">
        <v>199</v>
      </c>
      <c r="G129" s="233"/>
      <c r="H129" s="235" t="s">
        <v>19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159</v>
      </c>
      <c r="AU129" s="242" t="s">
        <v>84</v>
      </c>
      <c r="AV129" s="13" t="s">
        <v>82</v>
      </c>
      <c r="AW129" s="13" t="s">
        <v>37</v>
      </c>
      <c r="AX129" s="13" t="s">
        <v>75</v>
      </c>
      <c r="AY129" s="242" t="s">
        <v>148</v>
      </c>
    </row>
    <row r="130" s="14" customFormat="1">
      <c r="A130" s="14"/>
      <c r="B130" s="243"/>
      <c r="C130" s="244"/>
      <c r="D130" s="234" t="s">
        <v>159</v>
      </c>
      <c r="E130" s="245" t="s">
        <v>19</v>
      </c>
      <c r="F130" s="246" t="s">
        <v>200</v>
      </c>
      <c r="G130" s="244"/>
      <c r="H130" s="247">
        <v>115.5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159</v>
      </c>
      <c r="AU130" s="253" t="s">
        <v>84</v>
      </c>
      <c r="AV130" s="14" t="s">
        <v>84</v>
      </c>
      <c r="AW130" s="14" t="s">
        <v>37</v>
      </c>
      <c r="AX130" s="14" t="s">
        <v>82</v>
      </c>
      <c r="AY130" s="253" t="s">
        <v>148</v>
      </c>
    </row>
    <row r="131" s="2" customFormat="1" ht="24.15" customHeight="1">
      <c r="A131" s="40"/>
      <c r="B131" s="41"/>
      <c r="C131" s="214" t="s">
        <v>201</v>
      </c>
      <c r="D131" s="214" t="s">
        <v>150</v>
      </c>
      <c r="E131" s="215" t="s">
        <v>202</v>
      </c>
      <c r="F131" s="216" t="s">
        <v>203</v>
      </c>
      <c r="G131" s="217" t="s">
        <v>174</v>
      </c>
      <c r="H131" s="218">
        <v>130</v>
      </c>
      <c r="I131" s="219"/>
      <c r="J131" s="220">
        <f>ROUND(I131*H131,2)</f>
        <v>0</v>
      </c>
      <c r="K131" s="216" t="s">
        <v>154</v>
      </c>
      <c r="L131" s="46"/>
      <c r="M131" s="221" t="s">
        <v>19</v>
      </c>
      <c r="N131" s="222" t="s">
        <v>46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175</v>
      </c>
      <c r="AT131" s="225" t="s">
        <v>150</v>
      </c>
      <c r="AU131" s="225" t="s">
        <v>84</v>
      </c>
      <c r="AY131" s="19" t="s">
        <v>148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82</v>
      </c>
      <c r="BK131" s="226">
        <f>ROUND(I131*H131,2)</f>
        <v>0</v>
      </c>
      <c r="BL131" s="19" t="s">
        <v>175</v>
      </c>
      <c r="BM131" s="225" t="s">
        <v>204</v>
      </c>
    </row>
    <row r="132" s="2" customFormat="1">
      <c r="A132" s="40"/>
      <c r="B132" s="41"/>
      <c r="C132" s="42"/>
      <c r="D132" s="227" t="s">
        <v>157</v>
      </c>
      <c r="E132" s="42"/>
      <c r="F132" s="228" t="s">
        <v>205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157</v>
      </c>
      <c r="AU132" s="19" t="s">
        <v>84</v>
      </c>
    </row>
    <row r="133" s="13" customFormat="1">
      <c r="A133" s="13"/>
      <c r="B133" s="232"/>
      <c r="C133" s="233"/>
      <c r="D133" s="234" t="s">
        <v>159</v>
      </c>
      <c r="E133" s="235" t="s">
        <v>19</v>
      </c>
      <c r="F133" s="236" t="s">
        <v>160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159</v>
      </c>
      <c r="AU133" s="242" t="s">
        <v>84</v>
      </c>
      <c r="AV133" s="13" t="s">
        <v>82</v>
      </c>
      <c r="AW133" s="13" t="s">
        <v>37</v>
      </c>
      <c r="AX133" s="13" t="s">
        <v>75</v>
      </c>
      <c r="AY133" s="242" t="s">
        <v>148</v>
      </c>
    </row>
    <row r="134" s="13" customFormat="1">
      <c r="A134" s="13"/>
      <c r="B134" s="232"/>
      <c r="C134" s="233"/>
      <c r="D134" s="234" t="s">
        <v>159</v>
      </c>
      <c r="E134" s="235" t="s">
        <v>19</v>
      </c>
      <c r="F134" s="236" t="s">
        <v>206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159</v>
      </c>
      <c r="AU134" s="242" t="s">
        <v>84</v>
      </c>
      <c r="AV134" s="13" t="s">
        <v>82</v>
      </c>
      <c r="AW134" s="13" t="s">
        <v>37</v>
      </c>
      <c r="AX134" s="13" t="s">
        <v>75</v>
      </c>
      <c r="AY134" s="242" t="s">
        <v>148</v>
      </c>
    </row>
    <row r="135" s="14" customFormat="1">
      <c r="A135" s="14"/>
      <c r="B135" s="243"/>
      <c r="C135" s="244"/>
      <c r="D135" s="234" t="s">
        <v>159</v>
      </c>
      <c r="E135" s="245" t="s">
        <v>19</v>
      </c>
      <c r="F135" s="246" t="s">
        <v>207</v>
      </c>
      <c r="G135" s="244"/>
      <c r="H135" s="247">
        <v>130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159</v>
      </c>
      <c r="AU135" s="253" t="s">
        <v>84</v>
      </c>
      <c r="AV135" s="14" t="s">
        <v>84</v>
      </c>
      <c r="AW135" s="14" t="s">
        <v>37</v>
      </c>
      <c r="AX135" s="14" t="s">
        <v>82</v>
      </c>
      <c r="AY135" s="253" t="s">
        <v>148</v>
      </c>
    </row>
    <row r="136" s="2" customFormat="1" ht="16.5" customHeight="1">
      <c r="A136" s="40"/>
      <c r="B136" s="41"/>
      <c r="C136" s="254" t="s">
        <v>208</v>
      </c>
      <c r="D136" s="254" t="s">
        <v>167</v>
      </c>
      <c r="E136" s="255" t="s">
        <v>209</v>
      </c>
      <c r="F136" s="256" t="s">
        <v>210</v>
      </c>
      <c r="G136" s="257" t="s">
        <v>174</v>
      </c>
      <c r="H136" s="258">
        <v>136.5</v>
      </c>
      <c r="I136" s="259"/>
      <c r="J136" s="260">
        <f>ROUND(I136*H136,2)</f>
        <v>0</v>
      </c>
      <c r="K136" s="256" t="s">
        <v>154</v>
      </c>
      <c r="L136" s="261"/>
      <c r="M136" s="262" t="s">
        <v>19</v>
      </c>
      <c r="N136" s="263" t="s">
        <v>46</v>
      </c>
      <c r="O136" s="86"/>
      <c r="P136" s="223">
        <f>O136*H136</f>
        <v>0</v>
      </c>
      <c r="Q136" s="223">
        <v>0.00089999999999999998</v>
      </c>
      <c r="R136" s="223">
        <f>Q136*H136</f>
        <v>0.12285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183</v>
      </c>
      <c r="AT136" s="225" t="s">
        <v>167</v>
      </c>
      <c r="AU136" s="225" t="s">
        <v>84</v>
      </c>
      <c r="AY136" s="19" t="s">
        <v>148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82</v>
      </c>
      <c r="BK136" s="226">
        <f>ROUND(I136*H136,2)</f>
        <v>0</v>
      </c>
      <c r="BL136" s="19" t="s">
        <v>175</v>
      </c>
      <c r="BM136" s="225" t="s">
        <v>211</v>
      </c>
    </row>
    <row r="137" s="13" customFormat="1">
      <c r="A137" s="13"/>
      <c r="B137" s="232"/>
      <c r="C137" s="233"/>
      <c r="D137" s="234" t="s">
        <v>159</v>
      </c>
      <c r="E137" s="235" t="s">
        <v>19</v>
      </c>
      <c r="F137" s="236" t="s">
        <v>160</v>
      </c>
      <c r="G137" s="233"/>
      <c r="H137" s="235" t="s">
        <v>19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159</v>
      </c>
      <c r="AU137" s="242" t="s">
        <v>84</v>
      </c>
      <c r="AV137" s="13" t="s">
        <v>82</v>
      </c>
      <c r="AW137" s="13" t="s">
        <v>37</v>
      </c>
      <c r="AX137" s="13" t="s">
        <v>75</v>
      </c>
      <c r="AY137" s="242" t="s">
        <v>148</v>
      </c>
    </row>
    <row r="138" s="13" customFormat="1">
      <c r="A138" s="13"/>
      <c r="B138" s="232"/>
      <c r="C138" s="233"/>
      <c r="D138" s="234" t="s">
        <v>159</v>
      </c>
      <c r="E138" s="235" t="s">
        <v>19</v>
      </c>
      <c r="F138" s="236" t="s">
        <v>206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159</v>
      </c>
      <c r="AU138" s="242" t="s">
        <v>84</v>
      </c>
      <c r="AV138" s="13" t="s">
        <v>82</v>
      </c>
      <c r="AW138" s="13" t="s">
        <v>37</v>
      </c>
      <c r="AX138" s="13" t="s">
        <v>75</v>
      </c>
      <c r="AY138" s="242" t="s">
        <v>148</v>
      </c>
    </row>
    <row r="139" s="13" customFormat="1">
      <c r="A139" s="13"/>
      <c r="B139" s="232"/>
      <c r="C139" s="233"/>
      <c r="D139" s="234" t="s">
        <v>159</v>
      </c>
      <c r="E139" s="235" t="s">
        <v>19</v>
      </c>
      <c r="F139" s="236" t="s">
        <v>199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159</v>
      </c>
      <c r="AU139" s="242" t="s">
        <v>84</v>
      </c>
      <c r="AV139" s="13" t="s">
        <v>82</v>
      </c>
      <c r="AW139" s="13" t="s">
        <v>37</v>
      </c>
      <c r="AX139" s="13" t="s">
        <v>75</v>
      </c>
      <c r="AY139" s="242" t="s">
        <v>148</v>
      </c>
    </row>
    <row r="140" s="14" customFormat="1">
      <c r="A140" s="14"/>
      <c r="B140" s="243"/>
      <c r="C140" s="244"/>
      <c r="D140" s="234" t="s">
        <v>159</v>
      </c>
      <c r="E140" s="245" t="s">
        <v>19</v>
      </c>
      <c r="F140" s="246" t="s">
        <v>212</v>
      </c>
      <c r="G140" s="244"/>
      <c r="H140" s="247">
        <v>136.5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159</v>
      </c>
      <c r="AU140" s="253" t="s">
        <v>84</v>
      </c>
      <c r="AV140" s="14" t="s">
        <v>84</v>
      </c>
      <c r="AW140" s="14" t="s">
        <v>37</v>
      </c>
      <c r="AX140" s="14" t="s">
        <v>82</v>
      </c>
      <c r="AY140" s="253" t="s">
        <v>148</v>
      </c>
    </row>
    <row r="141" s="2" customFormat="1" ht="24.15" customHeight="1">
      <c r="A141" s="40"/>
      <c r="B141" s="41"/>
      <c r="C141" s="214" t="s">
        <v>213</v>
      </c>
      <c r="D141" s="214" t="s">
        <v>150</v>
      </c>
      <c r="E141" s="215" t="s">
        <v>214</v>
      </c>
      <c r="F141" s="216" t="s">
        <v>215</v>
      </c>
      <c r="G141" s="217" t="s">
        <v>174</v>
      </c>
      <c r="H141" s="218">
        <v>140</v>
      </c>
      <c r="I141" s="219"/>
      <c r="J141" s="220">
        <f>ROUND(I141*H141,2)</f>
        <v>0</v>
      </c>
      <c r="K141" s="216" t="s">
        <v>154</v>
      </c>
      <c r="L141" s="46"/>
      <c r="M141" s="221" t="s">
        <v>19</v>
      </c>
      <c r="N141" s="222" t="s">
        <v>46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175</v>
      </c>
      <c r="AT141" s="225" t="s">
        <v>150</v>
      </c>
      <c r="AU141" s="225" t="s">
        <v>84</v>
      </c>
      <c r="AY141" s="19" t="s">
        <v>148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82</v>
      </c>
      <c r="BK141" s="226">
        <f>ROUND(I141*H141,2)</f>
        <v>0</v>
      </c>
      <c r="BL141" s="19" t="s">
        <v>175</v>
      </c>
      <c r="BM141" s="225" t="s">
        <v>216</v>
      </c>
    </row>
    <row r="142" s="2" customFormat="1">
      <c r="A142" s="40"/>
      <c r="B142" s="41"/>
      <c r="C142" s="42"/>
      <c r="D142" s="227" t="s">
        <v>157</v>
      </c>
      <c r="E142" s="42"/>
      <c r="F142" s="228" t="s">
        <v>217</v>
      </c>
      <c r="G142" s="42"/>
      <c r="H142" s="42"/>
      <c r="I142" s="229"/>
      <c r="J142" s="42"/>
      <c r="K142" s="42"/>
      <c r="L142" s="46"/>
      <c r="M142" s="230"/>
      <c r="N142" s="231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157</v>
      </c>
      <c r="AU142" s="19" t="s">
        <v>84</v>
      </c>
    </row>
    <row r="143" s="13" customFormat="1">
      <c r="A143" s="13"/>
      <c r="B143" s="232"/>
      <c r="C143" s="233"/>
      <c r="D143" s="234" t="s">
        <v>159</v>
      </c>
      <c r="E143" s="235" t="s">
        <v>19</v>
      </c>
      <c r="F143" s="236" t="s">
        <v>160</v>
      </c>
      <c r="G143" s="233"/>
      <c r="H143" s="235" t="s">
        <v>19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159</v>
      </c>
      <c r="AU143" s="242" t="s">
        <v>84</v>
      </c>
      <c r="AV143" s="13" t="s">
        <v>82</v>
      </c>
      <c r="AW143" s="13" t="s">
        <v>37</v>
      </c>
      <c r="AX143" s="13" t="s">
        <v>75</v>
      </c>
      <c r="AY143" s="242" t="s">
        <v>148</v>
      </c>
    </row>
    <row r="144" s="13" customFormat="1">
      <c r="A144" s="13"/>
      <c r="B144" s="232"/>
      <c r="C144" s="233"/>
      <c r="D144" s="234" t="s">
        <v>159</v>
      </c>
      <c r="E144" s="235" t="s">
        <v>19</v>
      </c>
      <c r="F144" s="236" t="s">
        <v>218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159</v>
      </c>
      <c r="AU144" s="242" t="s">
        <v>84</v>
      </c>
      <c r="AV144" s="13" t="s">
        <v>82</v>
      </c>
      <c r="AW144" s="13" t="s">
        <v>37</v>
      </c>
      <c r="AX144" s="13" t="s">
        <v>75</v>
      </c>
      <c r="AY144" s="242" t="s">
        <v>148</v>
      </c>
    </row>
    <row r="145" s="14" customFormat="1">
      <c r="A145" s="14"/>
      <c r="B145" s="243"/>
      <c r="C145" s="244"/>
      <c r="D145" s="234" t="s">
        <v>159</v>
      </c>
      <c r="E145" s="245" t="s">
        <v>19</v>
      </c>
      <c r="F145" s="246" t="s">
        <v>219</v>
      </c>
      <c r="G145" s="244"/>
      <c r="H145" s="247">
        <v>140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159</v>
      </c>
      <c r="AU145" s="253" t="s">
        <v>84</v>
      </c>
      <c r="AV145" s="14" t="s">
        <v>84</v>
      </c>
      <c r="AW145" s="14" t="s">
        <v>37</v>
      </c>
      <c r="AX145" s="14" t="s">
        <v>82</v>
      </c>
      <c r="AY145" s="253" t="s">
        <v>148</v>
      </c>
    </row>
    <row r="146" s="2" customFormat="1" ht="16.5" customHeight="1">
      <c r="A146" s="40"/>
      <c r="B146" s="41"/>
      <c r="C146" s="254" t="s">
        <v>220</v>
      </c>
      <c r="D146" s="254" t="s">
        <v>167</v>
      </c>
      <c r="E146" s="255" t="s">
        <v>221</v>
      </c>
      <c r="F146" s="256" t="s">
        <v>222</v>
      </c>
      <c r="G146" s="257" t="s">
        <v>174</v>
      </c>
      <c r="H146" s="258">
        <v>147</v>
      </c>
      <c r="I146" s="259"/>
      <c r="J146" s="260">
        <f>ROUND(I146*H146,2)</f>
        <v>0</v>
      </c>
      <c r="K146" s="256" t="s">
        <v>154</v>
      </c>
      <c r="L146" s="261"/>
      <c r="M146" s="262" t="s">
        <v>19</v>
      </c>
      <c r="N146" s="263" t="s">
        <v>46</v>
      </c>
      <c r="O146" s="86"/>
      <c r="P146" s="223">
        <f>O146*H146</f>
        <v>0</v>
      </c>
      <c r="Q146" s="223">
        <v>0.00147</v>
      </c>
      <c r="R146" s="223">
        <f>Q146*H146</f>
        <v>0.21609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183</v>
      </c>
      <c r="AT146" s="225" t="s">
        <v>167</v>
      </c>
      <c r="AU146" s="225" t="s">
        <v>84</v>
      </c>
      <c r="AY146" s="19" t="s">
        <v>148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82</v>
      </c>
      <c r="BK146" s="226">
        <f>ROUND(I146*H146,2)</f>
        <v>0</v>
      </c>
      <c r="BL146" s="19" t="s">
        <v>175</v>
      </c>
      <c r="BM146" s="225" t="s">
        <v>223</v>
      </c>
    </row>
    <row r="147" s="13" customFormat="1">
      <c r="A147" s="13"/>
      <c r="B147" s="232"/>
      <c r="C147" s="233"/>
      <c r="D147" s="234" t="s">
        <v>159</v>
      </c>
      <c r="E147" s="235" t="s">
        <v>19</v>
      </c>
      <c r="F147" s="236" t="s">
        <v>160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159</v>
      </c>
      <c r="AU147" s="242" t="s">
        <v>84</v>
      </c>
      <c r="AV147" s="13" t="s">
        <v>82</v>
      </c>
      <c r="AW147" s="13" t="s">
        <v>37</v>
      </c>
      <c r="AX147" s="13" t="s">
        <v>75</v>
      </c>
      <c r="AY147" s="242" t="s">
        <v>148</v>
      </c>
    </row>
    <row r="148" s="13" customFormat="1">
      <c r="A148" s="13"/>
      <c r="B148" s="232"/>
      <c r="C148" s="233"/>
      <c r="D148" s="234" t="s">
        <v>159</v>
      </c>
      <c r="E148" s="235" t="s">
        <v>19</v>
      </c>
      <c r="F148" s="236" t="s">
        <v>218</v>
      </c>
      <c r="G148" s="233"/>
      <c r="H148" s="235" t="s">
        <v>19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159</v>
      </c>
      <c r="AU148" s="242" t="s">
        <v>84</v>
      </c>
      <c r="AV148" s="13" t="s">
        <v>82</v>
      </c>
      <c r="AW148" s="13" t="s">
        <v>37</v>
      </c>
      <c r="AX148" s="13" t="s">
        <v>75</v>
      </c>
      <c r="AY148" s="242" t="s">
        <v>148</v>
      </c>
    </row>
    <row r="149" s="13" customFormat="1">
      <c r="A149" s="13"/>
      <c r="B149" s="232"/>
      <c r="C149" s="233"/>
      <c r="D149" s="234" t="s">
        <v>159</v>
      </c>
      <c r="E149" s="235" t="s">
        <v>19</v>
      </c>
      <c r="F149" s="236" t="s">
        <v>199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159</v>
      </c>
      <c r="AU149" s="242" t="s">
        <v>84</v>
      </c>
      <c r="AV149" s="13" t="s">
        <v>82</v>
      </c>
      <c r="AW149" s="13" t="s">
        <v>37</v>
      </c>
      <c r="AX149" s="13" t="s">
        <v>75</v>
      </c>
      <c r="AY149" s="242" t="s">
        <v>148</v>
      </c>
    </row>
    <row r="150" s="14" customFormat="1">
      <c r="A150" s="14"/>
      <c r="B150" s="243"/>
      <c r="C150" s="244"/>
      <c r="D150" s="234" t="s">
        <v>159</v>
      </c>
      <c r="E150" s="245" t="s">
        <v>19</v>
      </c>
      <c r="F150" s="246" t="s">
        <v>224</v>
      </c>
      <c r="G150" s="244"/>
      <c r="H150" s="247">
        <v>147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159</v>
      </c>
      <c r="AU150" s="253" t="s">
        <v>84</v>
      </c>
      <c r="AV150" s="14" t="s">
        <v>84</v>
      </c>
      <c r="AW150" s="14" t="s">
        <v>37</v>
      </c>
      <c r="AX150" s="14" t="s">
        <v>82</v>
      </c>
      <c r="AY150" s="253" t="s">
        <v>148</v>
      </c>
    </row>
    <row r="151" s="12" customFormat="1" ht="22.8" customHeight="1">
      <c r="A151" s="12"/>
      <c r="B151" s="198"/>
      <c r="C151" s="199"/>
      <c r="D151" s="200" t="s">
        <v>74</v>
      </c>
      <c r="E151" s="212" t="s">
        <v>225</v>
      </c>
      <c r="F151" s="212" t="s">
        <v>226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SUM(P152:P158)</f>
        <v>0</v>
      </c>
      <c r="Q151" s="206"/>
      <c r="R151" s="207">
        <f>SUM(R152:R158)</f>
        <v>0.0017700000000000001</v>
      </c>
      <c r="S151" s="206"/>
      <c r="T151" s="208">
        <f>SUM(T152:T158)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169</v>
      </c>
      <c r="AT151" s="210" t="s">
        <v>74</v>
      </c>
      <c r="AU151" s="210" t="s">
        <v>82</v>
      </c>
      <c r="AY151" s="209" t="s">
        <v>148</v>
      </c>
      <c r="BK151" s="211">
        <f>SUM(BK152:BK158)</f>
        <v>0</v>
      </c>
    </row>
    <row r="152" s="2" customFormat="1" ht="16.5" customHeight="1">
      <c r="A152" s="40"/>
      <c r="B152" s="41"/>
      <c r="C152" s="214" t="s">
        <v>227</v>
      </c>
      <c r="D152" s="214" t="s">
        <v>150</v>
      </c>
      <c r="E152" s="215" t="s">
        <v>228</v>
      </c>
      <c r="F152" s="216" t="s">
        <v>229</v>
      </c>
      <c r="G152" s="217" t="s">
        <v>174</v>
      </c>
      <c r="H152" s="218">
        <v>3</v>
      </c>
      <c r="I152" s="219"/>
      <c r="J152" s="220">
        <f>ROUND(I152*H152,2)</f>
        <v>0</v>
      </c>
      <c r="K152" s="216" t="s">
        <v>154</v>
      </c>
      <c r="L152" s="46"/>
      <c r="M152" s="221" t="s">
        <v>19</v>
      </c>
      <c r="N152" s="222" t="s">
        <v>46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175</v>
      </c>
      <c r="AT152" s="225" t="s">
        <v>150</v>
      </c>
      <c r="AU152" s="225" t="s">
        <v>84</v>
      </c>
      <c r="AY152" s="19" t="s">
        <v>148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82</v>
      </c>
      <c r="BK152" s="226">
        <f>ROUND(I152*H152,2)</f>
        <v>0</v>
      </c>
      <c r="BL152" s="19" t="s">
        <v>175</v>
      </c>
      <c r="BM152" s="225" t="s">
        <v>230</v>
      </c>
    </row>
    <row r="153" s="2" customFormat="1">
      <c r="A153" s="40"/>
      <c r="B153" s="41"/>
      <c r="C153" s="42"/>
      <c r="D153" s="227" t="s">
        <v>157</v>
      </c>
      <c r="E153" s="42"/>
      <c r="F153" s="228" t="s">
        <v>231</v>
      </c>
      <c r="G153" s="42"/>
      <c r="H153" s="42"/>
      <c r="I153" s="229"/>
      <c r="J153" s="42"/>
      <c r="K153" s="42"/>
      <c r="L153" s="46"/>
      <c r="M153" s="230"/>
      <c r="N153" s="231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157</v>
      </c>
      <c r="AU153" s="19" t="s">
        <v>84</v>
      </c>
    </row>
    <row r="154" s="13" customFormat="1">
      <c r="A154" s="13"/>
      <c r="B154" s="232"/>
      <c r="C154" s="233"/>
      <c r="D154" s="234" t="s">
        <v>159</v>
      </c>
      <c r="E154" s="235" t="s">
        <v>19</v>
      </c>
      <c r="F154" s="236" t="s">
        <v>232</v>
      </c>
      <c r="G154" s="233"/>
      <c r="H154" s="235" t="s">
        <v>19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159</v>
      </c>
      <c r="AU154" s="242" t="s">
        <v>84</v>
      </c>
      <c r="AV154" s="13" t="s">
        <v>82</v>
      </c>
      <c r="AW154" s="13" t="s">
        <v>37</v>
      </c>
      <c r="AX154" s="13" t="s">
        <v>75</v>
      </c>
      <c r="AY154" s="242" t="s">
        <v>148</v>
      </c>
    </row>
    <row r="155" s="14" customFormat="1">
      <c r="A155" s="14"/>
      <c r="B155" s="243"/>
      <c r="C155" s="244"/>
      <c r="D155" s="234" t="s">
        <v>159</v>
      </c>
      <c r="E155" s="245" t="s">
        <v>19</v>
      </c>
      <c r="F155" s="246" t="s">
        <v>169</v>
      </c>
      <c r="G155" s="244"/>
      <c r="H155" s="247">
        <v>3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159</v>
      </c>
      <c r="AU155" s="253" t="s">
        <v>84</v>
      </c>
      <c r="AV155" s="14" t="s">
        <v>84</v>
      </c>
      <c r="AW155" s="14" t="s">
        <v>37</v>
      </c>
      <c r="AX155" s="14" t="s">
        <v>82</v>
      </c>
      <c r="AY155" s="253" t="s">
        <v>148</v>
      </c>
    </row>
    <row r="156" s="2" customFormat="1" ht="16.5" customHeight="1">
      <c r="A156" s="40"/>
      <c r="B156" s="41"/>
      <c r="C156" s="254" t="s">
        <v>8</v>
      </c>
      <c r="D156" s="254" t="s">
        <v>167</v>
      </c>
      <c r="E156" s="255" t="s">
        <v>233</v>
      </c>
      <c r="F156" s="256" t="s">
        <v>234</v>
      </c>
      <c r="G156" s="257" t="s">
        <v>174</v>
      </c>
      <c r="H156" s="258">
        <v>3</v>
      </c>
      <c r="I156" s="259"/>
      <c r="J156" s="260">
        <f>ROUND(I156*H156,2)</f>
        <v>0</v>
      </c>
      <c r="K156" s="256" t="s">
        <v>154</v>
      </c>
      <c r="L156" s="261"/>
      <c r="M156" s="262" t="s">
        <v>19</v>
      </c>
      <c r="N156" s="263" t="s">
        <v>46</v>
      </c>
      <c r="O156" s="86"/>
      <c r="P156" s="223">
        <f>O156*H156</f>
        <v>0</v>
      </c>
      <c r="Q156" s="223">
        <v>0.00059000000000000003</v>
      </c>
      <c r="R156" s="223">
        <f>Q156*H156</f>
        <v>0.0017700000000000001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183</v>
      </c>
      <c r="AT156" s="225" t="s">
        <v>167</v>
      </c>
      <c r="AU156" s="225" t="s">
        <v>84</v>
      </c>
      <c r="AY156" s="19" t="s">
        <v>148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82</v>
      </c>
      <c r="BK156" s="226">
        <f>ROUND(I156*H156,2)</f>
        <v>0</v>
      </c>
      <c r="BL156" s="19" t="s">
        <v>175</v>
      </c>
      <c r="BM156" s="225" t="s">
        <v>235</v>
      </c>
    </row>
    <row r="157" s="13" customFormat="1">
      <c r="A157" s="13"/>
      <c r="B157" s="232"/>
      <c r="C157" s="233"/>
      <c r="D157" s="234" t="s">
        <v>159</v>
      </c>
      <c r="E157" s="235" t="s">
        <v>19</v>
      </c>
      <c r="F157" s="236" t="s">
        <v>236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159</v>
      </c>
      <c r="AU157" s="242" t="s">
        <v>84</v>
      </c>
      <c r="AV157" s="13" t="s">
        <v>82</v>
      </c>
      <c r="AW157" s="13" t="s">
        <v>37</v>
      </c>
      <c r="AX157" s="13" t="s">
        <v>75</v>
      </c>
      <c r="AY157" s="242" t="s">
        <v>148</v>
      </c>
    </row>
    <row r="158" s="14" customFormat="1">
      <c r="A158" s="14"/>
      <c r="B158" s="243"/>
      <c r="C158" s="244"/>
      <c r="D158" s="234" t="s">
        <v>159</v>
      </c>
      <c r="E158" s="245" t="s">
        <v>19</v>
      </c>
      <c r="F158" s="246" t="s">
        <v>169</v>
      </c>
      <c r="G158" s="244"/>
      <c r="H158" s="247">
        <v>3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159</v>
      </c>
      <c r="AU158" s="253" t="s">
        <v>84</v>
      </c>
      <c r="AV158" s="14" t="s">
        <v>84</v>
      </c>
      <c r="AW158" s="14" t="s">
        <v>37</v>
      </c>
      <c r="AX158" s="14" t="s">
        <v>82</v>
      </c>
      <c r="AY158" s="253" t="s">
        <v>148</v>
      </c>
    </row>
    <row r="159" s="12" customFormat="1" ht="22.8" customHeight="1">
      <c r="A159" s="12"/>
      <c r="B159" s="198"/>
      <c r="C159" s="199"/>
      <c r="D159" s="200" t="s">
        <v>74</v>
      </c>
      <c r="E159" s="212" t="s">
        <v>237</v>
      </c>
      <c r="F159" s="212" t="s">
        <v>238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SUM(P160:P288)</f>
        <v>0</v>
      </c>
      <c r="Q159" s="206"/>
      <c r="R159" s="207">
        <f>SUM(R160:R288)</f>
        <v>1.8150838999999999</v>
      </c>
      <c r="S159" s="206"/>
      <c r="T159" s="208">
        <f>SUM(T160:T288)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169</v>
      </c>
      <c r="AT159" s="210" t="s">
        <v>74</v>
      </c>
      <c r="AU159" s="210" t="s">
        <v>82</v>
      </c>
      <c r="AY159" s="209" t="s">
        <v>148</v>
      </c>
      <c r="BK159" s="211">
        <f>SUM(BK160:BK288)</f>
        <v>0</v>
      </c>
    </row>
    <row r="160" s="2" customFormat="1" ht="16.5" customHeight="1">
      <c r="A160" s="40"/>
      <c r="B160" s="41"/>
      <c r="C160" s="214" t="s">
        <v>239</v>
      </c>
      <c r="D160" s="214" t="s">
        <v>150</v>
      </c>
      <c r="E160" s="215" t="s">
        <v>240</v>
      </c>
      <c r="F160" s="216" t="s">
        <v>241</v>
      </c>
      <c r="G160" s="217" t="s">
        <v>242</v>
      </c>
      <c r="H160" s="218">
        <v>0.29799999999999999</v>
      </c>
      <c r="I160" s="219"/>
      <c r="J160" s="220">
        <f>ROUND(I160*H160,2)</f>
        <v>0</v>
      </c>
      <c r="K160" s="216" t="s">
        <v>154</v>
      </c>
      <c r="L160" s="46"/>
      <c r="M160" s="221" t="s">
        <v>19</v>
      </c>
      <c r="N160" s="222" t="s">
        <v>46</v>
      </c>
      <c r="O160" s="86"/>
      <c r="P160" s="223">
        <f>O160*H160</f>
        <v>0</v>
      </c>
      <c r="Q160" s="223">
        <v>0.0088000000000000005</v>
      </c>
      <c r="R160" s="223">
        <f>Q160*H160</f>
        <v>0.0026224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175</v>
      </c>
      <c r="AT160" s="225" t="s">
        <v>150</v>
      </c>
      <c r="AU160" s="225" t="s">
        <v>84</v>
      </c>
      <c r="AY160" s="19" t="s">
        <v>148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82</v>
      </c>
      <c r="BK160" s="226">
        <f>ROUND(I160*H160,2)</f>
        <v>0</v>
      </c>
      <c r="BL160" s="19" t="s">
        <v>175</v>
      </c>
      <c r="BM160" s="225" t="s">
        <v>243</v>
      </c>
    </row>
    <row r="161" s="2" customFormat="1">
      <c r="A161" s="40"/>
      <c r="B161" s="41"/>
      <c r="C161" s="42"/>
      <c r="D161" s="227" t="s">
        <v>157</v>
      </c>
      <c r="E161" s="42"/>
      <c r="F161" s="228" t="s">
        <v>244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157</v>
      </c>
      <c r="AU161" s="19" t="s">
        <v>84</v>
      </c>
    </row>
    <row r="162" s="13" customFormat="1">
      <c r="A162" s="13"/>
      <c r="B162" s="232"/>
      <c r="C162" s="233"/>
      <c r="D162" s="234" t="s">
        <v>159</v>
      </c>
      <c r="E162" s="235" t="s">
        <v>19</v>
      </c>
      <c r="F162" s="236" t="s">
        <v>160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159</v>
      </c>
      <c r="AU162" s="242" t="s">
        <v>84</v>
      </c>
      <c r="AV162" s="13" t="s">
        <v>82</v>
      </c>
      <c r="AW162" s="13" t="s">
        <v>37</v>
      </c>
      <c r="AX162" s="13" t="s">
        <v>75</v>
      </c>
      <c r="AY162" s="242" t="s">
        <v>148</v>
      </c>
    </row>
    <row r="163" s="13" customFormat="1">
      <c r="A163" s="13"/>
      <c r="B163" s="232"/>
      <c r="C163" s="233"/>
      <c r="D163" s="234" t="s">
        <v>159</v>
      </c>
      <c r="E163" s="235" t="s">
        <v>19</v>
      </c>
      <c r="F163" s="236" t="s">
        <v>245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159</v>
      </c>
      <c r="AU163" s="242" t="s">
        <v>84</v>
      </c>
      <c r="AV163" s="13" t="s">
        <v>82</v>
      </c>
      <c r="AW163" s="13" t="s">
        <v>37</v>
      </c>
      <c r="AX163" s="13" t="s">
        <v>75</v>
      </c>
      <c r="AY163" s="242" t="s">
        <v>148</v>
      </c>
    </row>
    <row r="164" s="14" customFormat="1">
      <c r="A164" s="14"/>
      <c r="B164" s="243"/>
      <c r="C164" s="244"/>
      <c r="D164" s="234" t="s">
        <v>159</v>
      </c>
      <c r="E164" s="245" t="s">
        <v>19</v>
      </c>
      <c r="F164" s="246" t="s">
        <v>246</v>
      </c>
      <c r="G164" s="244"/>
      <c r="H164" s="247">
        <v>0.29799999999999999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159</v>
      </c>
      <c r="AU164" s="253" t="s">
        <v>84</v>
      </c>
      <c r="AV164" s="14" t="s">
        <v>84</v>
      </c>
      <c r="AW164" s="14" t="s">
        <v>37</v>
      </c>
      <c r="AX164" s="14" t="s">
        <v>82</v>
      </c>
      <c r="AY164" s="253" t="s">
        <v>148</v>
      </c>
    </row>
    <row r="165" s="2" customFormat="1" ht="16.5" customHeight="1">
      <c r="A165" s="40"/>
      <c r="B165" s="41"/>
      <c r="C165" s="214" t="s">
        <v>247</v>
      </c>
      <c r="D165" s="214" t="s">
        <v>150</v>
      </c>
      <c r="E165" s="215" t="s">
        <v>248</v>
      </c>
      <c r="F165" s="216" t="s">
        <v>249</v>
      </c>
      <c r="G165" s="217" t="s">
        <v>242</v>
      </c>
      <c r="H165" s="218">
        <v>2.9750000000000001</v>
      </c>
      <c r="I165" s="219"/>
      <c r="J165" s="220">
        <f>ROUND(I165*H165,2)</f>
        <v>0</v>
      </c>
      <c r="K165" s="216" t="s">
        <v>154</v>
      </c>
      <c r="L165" s="46"/>
      <c r="M165" s="221" t="s">
        <v>19</v>
      </c>
      <c r="N165" s="222" t="s">
        <v>46</v>
      </c>
      <c r="O165" s="86"/>
      <c r="P165" s="223">
        <f>O165*H165</f>
        <v>0</v>
      </c>
      <c r="Q165" s="223">
        <v>0.0099000000000000008</v>
      </c>
      <c r="R165" s="223">
        <f>Q165*H165</f>
        <v>0.029452500000000003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175</v>
      </c>
      <c r="AT165" s="225" t="s">
        <v>150</v>
      </c>
      <c r="AU165" s="225" t="s">
        <v>84</v>
      </c>
      <c r="AY165" s="19" t="s">
        <v>148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82</v>
      </c>
      <c r="BK165" s="226">
        <f>ROUND(I165*H165,2)</f>
        <v>0</v>
      </c>
      <c r="BL165" s="19" t="s">
        <v>175</v>
      </c>
      <c r="BM165" s="225" t="s">
        <v>250</v>
      </c>
    </row>
    <row r="166" s="2" customFormat="1">
      <c r="A166" s="40"/>
      <c r="B166" s="41"/>
      <c r="C166" s="42"/>
      <c r="D166" s="227" t="s">
        <v>157</v>
      </c>
      <c r="E166" s="42"/>
      <c r="F166" s="228" t="s">
        <v>251</v>
      </c>
      <c r="G166" s="42"/>
      <c r="H166" s="42"/>
      <c r="I166" s="229"/>
      <c r="J166" s="42"/>
      <c r="K166" s="42"/>
      <c r="L166" s="46"/>
      <c r="M166" s="230"/>
      <c r="N166" s="231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157</v>
      </c>
      <c r="AU166" s="19" t="s">
        <v>84</v>
      </c>
    </row>
    <row r="167" s="13" customFormat="1">
      <c r="A167" s="13"/>
      <c r="B167" s="232"/>
      <c r="C167" s="233"/>
      <c r="D167" s="234" t="s">
        <v>159</v>
      </c>
      <c r="E167" s="235" t="s">
        <v>19</v>
      </c>
      <c r="F167" s="236" t="s">
        <v>160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159</v>
      </c>
      <c r="AU167" s="242" t="s">
        <v>84</v>
      </c>
      <c r="AV167" s="13" t="s">
        <v>82</v>
      </c>
      <c r="AW167" s="13" t="s">
        <v>37</v>
      </c>
      <c r="AX167" s="13" t="s">
        <v>75</v>
      </c>
      <c r="AY167" s="242" t="s">
        <v>148</v>
      </c>
    </row>
    <row r="168" s="13" customFormat="1">
      <c r="A168" s="13"/>
      <c r="B168" s="232"/>
      <c r="C168" s="233"/>
      <c r="D168" s="234" t="s">
        <v>159</v>
      </c>
      <c r="E168" s="235" t="s">
        <v>19</v>
      </c>
      <c r="F168" s="236" t="s">
        <v>245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159</v>
      </c>
      <c r="AU168" s="242" t="s">
        <v>84</v>
      </c>
      <c r="AV168" s="13" t="s">
        <v>82</v>
      </c>
      <c r="AW168" s="13" t="s">
        <v>37</v>
      </c>
      <c r="AX168" s="13" t="s">
        <v>75</v>
      </c>
      <c r="AY168" s="242" t="s">
        <v>148</v>
      </c>
    </row>
    <row r="169" s="14" customFormat="1">
      <c r="A169" s="14"/>
      <c r="B169" s="243"/>
      <c r="C169" s="244"/>
      <c r="D169" s="234" t="s">
        <v>159</v>
      </c>
      <c r="E169" s="245" t="s">
        <v>19</v>
      </c>
      <c r="F169" s="246" t="s">
        <v>252</v>
      </c>
      <c r="G169" s="244"/>
      <c r="H169" s="247">
        <v>2.9750000000000001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159</v>
      </c>
      <c r="AU169" s="253" t="s">
        <v>84</v>
      </c>
      <c r="AV169" s="14" t="s">
        <v>84</v>
      </c>
      <c r="AW169" s="14" t="s">
        <v>37</v>
      </c>
      <c r="AX169" s="14" t="s">
        <v>82</v>
      </c>
      <c r="AY169" s="253" t="s">
        <v>148</v>
      </c>
    </row>
    <row r="170" s="2" customFormat="1" ht="24.15" customHeight="1">
      <c r="A170" s="40"/>
      <c r="B170" s="41"/>
      <c r="C170" s="214" t="s">
        <v>253</v>
      </c>
      <c r="D170" s="214" t="s">
        <v>150</v>
      </c>
      <c r="E170" s="215" t="s">
        <v>254</v>
      </c>
      <c r="F170" s="216" t="s">
        <v>255</v>
      </c>
      <c r="G170" s="217" t="s">
        <v>153</v>
      </c>
      <c r="H170" s="218">
        <v>5.3490000000000002</v>
      </c>
      <c r="I170" s="219"/>
      <c r="J170" s="220">
        <f>ROUND(I170*H170,2)</f>
        <v>0</v>
      </c>
      <c r="K170" s="216" t="s">
        <v>154</v>
      </c>
      <c r="L170" s="46"/>
      <c r="M170" s="221" t="s">
        <v>19</v>
      </c>
      <c r="N170" s="222" t="s">
        <v>46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175</v>
      </c>
      <c r="AT170" s="225" t="s">
        <v>150</v>
      </c>
      <c r="AU170" s="225" t="s">
        <v>84</v>
      </c>
      <c r="AY170" s="19" t="s">
        <v>148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82</v>
      </c>
      <c r="BK170" s="226">
        <f>ROUND(I170*H170,2)</f>
        <v>0</v>
      </c>
      <c r="BL170" s="19" t="s">
        <v>175</v>
      </c>
      <c r="BM170" s="225" t="s">
        <v>256</v>
      </c>
    </row>
    <row r="171" s="2" customFormat="1">
      <c r="A171" s="40"/>
      <c r="B171" s="41"/>
      <c r="C171" s="42"/>
      <c r="D171" s="227" t="s">
        <v>157</v>
      </c>
      <c r="E171" s="42"/>
      <c r="F171" s="228" t="s">
        <v>257</v>
      </c>
      <c r="G171" s="42"/>
      <c r="H171" s="42"/>
      <c r="I171" s="229"/>
      <c r="J171" s="42"/>
      <c r="K171" s="42"/>
      <c r="L171" s="46"/>
      <c r="M171" s="230"/>
      <c r="N171" s="231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157</v>
      </c>
      <c r="AU171" s="19" t="s">
        <v>84</v>
      </c>
    </row>
    <row r="172" s="13" customFormat="1">
      <c r="A172" s="13"/>
      <c r="B172" s="232"/>
      <c r="C172" s="233"/>
      <c r="D172" s="234" t="s">
        <v>159</v>
      </c>
      <c r="E172" s="235" t="s">
        <v>19</v>
      </c>
      <c r="F172" s="236" t="s">
        <v>160</v>
      </c>
      <c r="G172" s="233"/>
      <c r="H172" s="235" t="s">
        <v>19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159</v>
      </c>
      <c r="AU172" s="242" t="s">
        <v>84</v>
      </c>
      <c r="AV172" s="13" t="s">
        <v>82</v>
      </c>
      <c r="AW172" s="13" t="s">
        <v>37</v>
      </c>
      <c r="AX172" s="13" t="s">
        <v>75</v>
      </c>
      <c r="AY172" s="242" t="s">
        <v>148</v>
      </c>
    </row>
    <row r="173" s="13" customFormat="1">
      <c r="A173" s="13"/>
      <c r="B173" s="232"/>
      <c r="C173" s="233"/>
      <c r="D173" s="234" t="s">
        <v>159</v>
      </c>
      <c r="E173" s="235" t="s">
        <v>19</v>
      </c>
      <c r="F173" s="236" t="s">
        <v>258</v>
      </c>
      <c r="G173" s="233"/>
      <c r="H173" s="235" t="s">
        <v>19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159</v>
      </c>
      <c r="AU173" s="242" t="s">
        <v>84</v>
      </c>
      <c r="AV173" s="13" t="s">
        <v>82</v>
      </c>
      <c r="AW173" s="13" t="s">
        <v>37</v>
      </c>
      <c r="AX173" s="13" t="s">
        <v>75</v>
      </c>
      <c r="AY173" s="242" t="s">
        <v>148</v>
      </c>
    </row>
    <row r="174" s="14" customFormat="1">
      <c r="A174" s="14"/>
      <c r="B174" s="243"/>
      <c r="C174" s="244"/>
      <c r="D174" s="234" t="s">
        <v>159</v>
      </c>
      <c r="E174" s="245" t="s">
        <v>19</v>
      </c>
      <c r="F174" s="246" t="s">
        <v>259</v>
      </c>
      <c r="G174" s="244"/>
      <c r="H174" s="247">
        <v>3.6000000000000001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159</v>
      </c>
      <c r="AU174" s="253" t="s">
        <v>84</v>
      </c>
      <c r="AV174" s="14" t="s">
        <v>84</v>
      </c>
      <c r="AW174" s="14" t="s">
        <v>37</v>
      </c>
      <c r="AX174" s="14" t="s">
        <v>75</v>
      </c>
      <c r="AY174" s="253" t="s">
        <v>148</v>
      </c>
    </row>
    <row r="175" s="13" customFormat="1">
      <c r="A175" s="13"/>
      <c r="B175" s="232"/>
      <c r="C175" s="233"/>
      <c r="D175" s="234" t="s">
        <v>159</v>
      </c>
      <c r="E175" s="235" t="s">
        <v>19</v>
      </c>
      <c r="F175" s="236" t="s">
        <v>260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159</v>
      </c>
      <c r="AU175" s="242" t="s">
        <v>84</v>
      </c>
      <c r="AV175" s="13" t="s">
        <v>82</v>
      </c>
      <c r="AW175" s="13" t="s">
        <v>37</v>
      </c>
      <c r="AX175" s="13" t="s">
        <v>75</v>
      </c>
      <c r="AY175" s="242" t="s">
        <v>148</v>
      </c>
    </row>
    <row r="176" s="14" customFormat="1">
      <c r="A176" s="14"/>
      <c r="B176" s="243"/>
      <c r="C176" s="244"/>
      <c r="D176" s="234" t="s">
        <v>159</v>
      </c>
      <c r="E176" s="245" t="s">
        <v>19</v>
      </c>
      <c r="F176" s="246" t="s">
        <v>261</v>
      </c>
      <c r="G176" s="244"/>
      <c r="H176" s="247">
        <v>1.2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159</v>
      </c>
      <c r="AU176" s="253" t="s">
        <v>84</v>
      </c>
      <c r="AV176" s="14" t="s">
        <v>84</v>
      </c>
      <c r="AW176" s="14" t="s">
        <v>37</v>
      </c>
      <c r="AX176" s="14" t="s">
        <v>75</v>
      </c>
      <c r="AY176" s="253" t="s">
        <v>148</v>
      </c>
    </row>
    <row r="177" s="13" customFormat="1">
      <c r="A177" s="13"/>
      <c r="B177" s="232"/>
      <c r="C177" s="233"/>
      <c r="D177" s="234" t="s">
        <v>159</v>
      </c>
      <c r="E177" s="235" t="s">
        <v>19</v>
      </c>
      <c r="F177" s="236" t="s">
        <v>262</v>
      </c>
      <c r="G177" s="233"/>
      <c r="H177" s="235" t="s">
        <v>19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159</v>
      </c>
      <c r="AU177" s="242" t="s">
        <v>84</v>
      </c>
      <c r="AV177" s="13" t="s">
        <v>82</v>
      </c>
      <c r="AW177" s="13" t="s">
        <v>37</v>
      </c>
      <c r="AX177" s="13" t="s">
        <v>75</v>
      </c>
      <c r="AY177" s="242" t="s">
        <v>148</v>
      </c>
    </row>
    <row r="178" s="14" customFormat="1">
      <c r="A178" s="14"/>
      <c r="B178" s="243"/>
      <c r="C178" s="244"/>
      <c r="D178" s="234" t="s">
        <v>159</v>
      </c>
      <c r="E178" s="245" t="s">
        <v>19</v>
      </c>
      <c r="F178" s="246" t="s">
        <v>263</v>
      </c>
      <c r="G178" s="244"/>
      <c r="H178" s="247">
        <v>0.54900000000000004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159</v>
      </c>
      <c r="AU178" s="253" t="s">
        <v>84</v>
      </c>
      <c r="AV178" s="14" t="s">
        <v>84</v>
      </c>
      <c r="AW178" s="14" t="s">
        <v>37</v>
      </c>
      <c r="AX178" s="14" t="s">
        <v>75</v>
      </c>
      <c r="AY178" s="253" t="s">
        <v>148</v>
      </c>
    </row>
    <row r="179" s="15" customFormat="1">
      <c r="A179" s="15"/>
      <c r="B179" s="264"/>
      <c r="C179" s="265"/>
      <c r="D179" s="234" t="s">
        <v>159</v>
      </c>
      <c r="E179" s="266" t="s">
        <v>19</v>
      </c>
      <c r="F179" s="267" t="s">
        <v>264</v>
      </c>
      <c r="G179" s="265"/>
      <c r="H179" s="268">
        <v>5.3490000000000002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4" t="s">
        <v>159</v>
      </c>
      <c r="AU179" s="274" t="s">
        <v>84</v>
      </c>
      <c r="AV179" s="15" t="s">
        <v>155</v>
      </c>
      <c r="AW179" s="15" t="s">
        <v>37</v>
      </c>
      <c r="AX179" s="15" t="s">
        <v>82</v>
      </c>
      <c r="AY179" s="274" t="s">
        <v>148</v>
      </c>
    </row>
    <row r="180" s="2" customFormat="1" ht="16.5" customHeight="1">
      <c r="A180" s="40"/>
      <c r="B180" s="41"/>
      <c r="C180" s="254" t="s">
        <v>265</v>
      </c>
      <c r="D180" s="254" t="s">
        <v>167</v>
      </c>
      <c r="E180" s="255" t="s">
        <v>266</v>
      </c>
      <c r="F180" s="256" t="s">
        <v>267</v>
      </c>
      <c r="G180" s="257" t="s">
        <v>268</v>
      </c>
      <c r="H180" s="258">
        <v>2</v>
      </c>
      <c r="I180" s="259"/>
      <c r="J180" s="260">
        <f>ROUND(I180*H180,2)</f>
        <v>0</v>
      </c>
      <c r="K180" s="256" t="s">
        <v>269</v>
      </c>
      <c r="L180" s="261"/>
      <c r="M180" s="262" t="s">
        <v>19</v>
      </c>
      <c r="N180" s="263" t="s">
        <v>46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183</v>
      </c>
      <c r="AT180" s="225" t="s">
        <v>167</v>
      </c>
      <c r="AU180" s="225" t="s">
        <v>84</v>
      </c>
      <c r="AY180" s="19" t="s">
        <v>148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82</v>
      </c>
      <c r="BK180" s="226">
        <f>ROUND(I180*H180,2)</f>
        <v>0</v>
      </c>
      <c r="BL180" s="19" t="s">
        <v>175</v>
      </c>
      <c r="BM180" s="225" t="s">
        <v>270</v>
      </c>
    </row>
    <row r="181" s="13" customFormat="1">
      <c r="A181" s="13"/>
      <c r="B181" s="232"/>
      <c r="C181" s="233"/>
      <c r="D181" s="234" t="s">
        <v>159</v>
      </c>
      <c r="E181" s="235" t="s">
        <v>19</v>
      </c>
      <c r="F181" s="236" t="s">
        <v>160</v>
      </c>
      <c r="G181" s="233"/>
      <c r="H181" s="235" t="s">
        <v>19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159</v>
      </c>
      <c r="AU181" s="242" t="s">
        <v>84</v>
      </c>
      <c r="AV181" s="13" t="s">
        <v>82</v>
      </c>
      <c r="AW181" s="13" t="s">
        <v>37</v>
      </c>
      <c r="AX181" s="13" t="s">
        <v>75</v>
      </c>
      <c r="AY181" s="242" t="s">
        <v>148</v>
      </c>
    </row>
    <row r="182" s="13" customFormat="1">
      <c r="A182" s="13"/>
      <c r="B182" s="232"/>
      <c r="C182" s="233"/>
      <c r="D182" s="234" t="s">
        <v>159</v>
      </c>
      <c r="E182" s="235" t="s">
        <v>19</v>
      </c>
      <c r="F182" s="236" t="s">
        <v>271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159</v>
      </c>
      <c r="AU182" s="242" t="s">
        <v>84</v>
      </c>
      <c r="AV182" s="13" t="s">
        <v>82</v>
      </c>
      <c r="AW182" s="13" t="s">
        <v>37</v>
      </c>
      <c r="AX182" s="13" t="s">
        <v>75</v>
      </c>
      <c r="AY182" s="242" t="s">
        <v>148</v>
      </c>
    </row>
    <row r="183" s="14" customFormat="1">
      <c r="A183" s="14"/>
      <c r="B183" s="243"/>
      <c r="C183" s="244"/>
      <c r="D183" s="234" t="s">
        <v>159</v>
      </c>
      <c r="E183" s="245" t="s">
        <v>19</v>
      </c>
      <c r="F183" s="246" t="s">
        <v>84</v>
      </c>
      <c r="G183" s="244"/>
      <c r="H183" s="247">
        <v>2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159</v>
      </c>
      <c r="AU183" s="253" t="s">
        <v>84</v>
      </c>
      <c r="AV183" s="14" t="s">
        <v>84</v>
      </c>
      <c r="AW183" s="14" t="s">
        <v>37</v>
      </c>
      <c r="AX183" s="14" t="s">
        <v>82</v>
      </c>
      <c r="AY183" s="253" t="s">
        <v>148</v>
      </c>
    </row>
    <row r="184" s="2" customFormat="1" ht="16.5" customHeight="1">
      <c r="A184" s="40"/>
      <c r="B184" s="41"/>
      <c r="C184" s="254" t="s">
        <v>272</v>
      </c>
      <c r="D184" s="254" t="s">
        <v>167</v>
      </c>
      <c r="E184" s="255" t="s">
        <v>273</v>
      </c>
      <c r="F184" s="256" t="s">
        <v>274</v>
      </c>
      <c r="G184" s="257" t="s">
        <v>268</v>
      </c>
      <c r="H184" s="258">
        <v>2</v>
      </c>
      <c r="I184" s="259"/>
      <c r="J184" s="260">
        <f>ROUND(I184*H184,2)</f>
        <v>0</v>
      </c>
      <c r="K184" s="256" t="s">
        <v>269</v>
      </c>
      <c r="L184" s="261"/>
      <c r="M184" s="262" t="s">
        <v>19</v>
      </c>
      <c r="N184" s="263" t="s">
        <v>46</v>
      </c>
      <c r="O184" s="86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183</v>
      </c>
      <c r="AT184" s="225" t="s">
        <v>167</v>
      </c>
      <c r="AU184" s="225" t="s">
        <v>84</v>
      </c>
      <c r="AY184" s="19" t="s">
        <v>148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82</v>
      </c>
      <c r="BK184" s="226">
        <f>ROUND(I184*H184,2)</f>
        <v>0</v>
      </c>
      <c r="BL184" s="19" t="s">
        <v>175</v>
      </c>
      <c r="BM184" s="225" t="s">
        <v>275</v>
      </c>
    </row>
    <row r="185" s="13" customFormat="1">
      <c r="A185" s="13"/>
      <c r="B185" s="232"/>
      <c r="C185" s="233"/>
      <c r="D185" s="234" t="s">
        <v>159</v>
      </c>
      <c r="E185" s="235" t="s">
        <v>19</v>
      </c>
      <c r="F185" s="236" t="s">
        <v>160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159</v>
      </c>
      <c r="AU185" s="242" t="s">
        <v>84</v>
      </c>
      <c r="AV185" s="13" t="s">
        <v>82</v>
      </c>
      <c r="AW185" s="13" t="s">
        <v>37</v>
      </c>
      <c r="AX185" s="13" t="s">
        <v>75</v>
      </c>
      <c r="AY185" s="242" t="s">
        <v>148</v>
      </c>
    </row>
    <row r="186" s="13" customFormat="1">
      <c r="A186" s="13"/>
      <c r="B186" s="232"/>
      <c r="C186" s="233"/>
      <c r="D186" s="234" t="s">
        <v>159</v>
      </c>
      <c r="E186" s="235" t="s">
        <v>19</v>
      </c>
      <c r="F186" s="236" t="s">
        <v>271</v>
      </c>
      <c r="G186" s="233"/>
      <c r="H186" s="235" t="s">
        <v>19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159</v>
      </c>
      <c r="AU186" s="242" t="s">
        <v>84</v>
      </c>
      <c r="AV186" s="13" t="s">
        <v>82</v>
      </c>
      <c r="AW186" s="13" t="s">
        <v>37</v>
      </c>
      <c r="AX186" s="13" t="s">
        <v>75</v>
      </c>
      <c r="AY186" s="242" t="s">
        <v>148</v>
      </c>
    </row>
    <row r="187" s="14" customFormat="1">
      <c r="A187" s="14"/>
      <c r="B187" s="243"/>
      <c r="C187" s="244"/>
      <c r="D187" s="234" t="s">
        <v>159</v>
      </c>
      <c r="E187" s="245" t="s">
        <v>19</v>
      </c>
      <c r="F187" s="246" t="s">
        <v>84</v>
      </c>
      <c r="G187" s="244"/>
      <c r="H187" s="247">
        <v>2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159</v>
      </c>
      <c r="AU187" s="253" t="s">
        <v>84</v>
      </c>
      <c r="AV187" s="14" t="s">
        <v>84</v>
      </c>
      <c r="AW187" s="14" t="s">
        <v>37</v>
      </c>
      <c r="AX187" s="14" t="s">
        <v>82</v>
      </c>
      <c r="AY187" s="253" t="s">
        <v>148</v>
      </c>
    </row>
    <row r="188" s="2" customFormat="1" ht="33" customHeight="1">
      <c r="A188" s="40"/>
      <c r="B188" s="41"/>
      <c r="C188" s="214" t="s">
        <v>276</v>
      </c>
      <c r="D188" s="214" t="s">
        <v>150</v>
      </c>
      <c r="E188" s="215" t="s">
        <v>277</v>
      </c>
      <c r="F188" s="216" t="s">
        <v>278</v>
      </c>
      <c r="G188" s="217" t="s">
        <v>174</v>
      </c>
      <c r="H188" s="218">
        <v>211</v>
      </c>
      <c r="I188" s="219"/>
      <c r="J188" s="220">
        <f>ROUND(I188*H188,2)</f>
        <v>0</v>
      </c>
      <c r="K188" s="216" t="s">
        <v>154</v>
      </c>
      <c r="L188" s="46"/>
      <c r="M188" s="221" t="s">
        <v>19</v>
      </c>
      <c r="N188" s="222" t="s">
        <v>46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175</v>
      </c>
      <c r="AT188" s="225" t="s">
        <v>150</v>
      </c>
      <c r="AU188" s="225" t="s">
        <v>84</v>
      </c>
      <c r="AY188" s="19" t="s">
        <v>148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82</v>
      </c>
      <c r="BK188" s="226">
        <f>ROUND(I188*H188,2)</f>
        <v>0</v>
      </c>
      <c r="BL188" s="19" t="s">
        <v>175</v>
      </c>
      <c r="BM188" s="225" t="s">
        <v>279</v>
      </c>
    </row>
    <row r="189" s="2" customFormat="1">
      <c r="A189" s="40"/>
      <c r="B189" s="41"/>
      <c r="C189" s="42"/>
      <c r="D189" s="227" t="s">
        <v>157</v>
      </c>
      <c r="E189" s="42"/>
      <c r="F189" s="228" t="s">
        <v>280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157</v>
      </c>
      <c r="AU189" s="19" t="s">
        <v>84</v>
      </c>
    </row>
    <row r="190" s="13" customFormat="1">
      <c r="A190" s="13"/>
      <c r="B190" s="232"/>
      <c r="C190" s="233"/>
      <c r="D190" s="234" t="s">
        <v>159</v>
      </c>
      <c r="E190" s="235" t="s">
        <v>19</v>
      </c>
      <c r="F190" s="236" t="s">
        <v>160</v>
      </c>
      <c r="G190" s="233"/>
      <c r="H190" s="235" t="s">
        <v>19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159</v>
      </c>
      <c r="AU190" s="242" t="s">
        <v>84</v>
      </c>
      <c r="AV190" s="13" t="s">
        <v>82</v>
      </c>
      <c r="AW190" s="13" t="s">
        <v>37</v>
      </c>
      <c r="AX190" s="13" t="s">
        <v>75</v>
      </c>
      <c r="AY190" s="242" t="s">
        <v>148</v>
      </c>
    </row>
    <row r="191" s="13" customFormat="1">
      <c r="A191" s="13"/>
      <c r="B191" s="232"/>
      <c r="C191" s="233"/>
      <c r="D191" s="234" t="s">
        <v>159</v>
      </c>
      <c r="E191" s="235" t="s">
        <v>19</v>
      </c>
      <c r="F191" s="236" t="s">
        <v>281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159</v>
      </c>
      <c r="AU191" s="242" t="s">
        <v>84</v>
      </c>
      <c r="AV191" s="13" t="s">
        <v>82</v>
      </c>
      <c r="AW191" s="13" t="s">
        <v>37</v>
      </c>
      <c r="AX191" s="13" t="s">
        <v>75</v>
      </c>
      <c r="AY191" s="242" t="s">
        <v>148</v>
      </c>
    </row>
    <row r="192" s="14" customFormat="1">
      <c r="A192" s="14"/>
      <c r="B192" s="243"/>
      <c r="C192" s="244"/>
      <c r="D192" s="234" t="s">
        <v>159</v>
      </c>
      <c r="E192" s="245" t="s">
        <v>19</v>
      </c>
      <c r="F192" s="246" t="s">
        <v>282</v>
      </c>
      <c r="G192" s="244"/>
      <c r="H192" s="247">
        <v>211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159</v>
      </c>
      <c r="AU192" s="253" t="s">
        <v>84</v>
      </c>
      <c r="AV192" s="14" t="s">
        <v>84</v>
      </c>
      <c r="AW192" s="14" t="s">
        <v>37</v>
      </c>
      <c r="AX192" s="14" t="s">
        <v>82</v>
      </c>
      <c r="AY192" s="253" t="s">
        <v>148</v>
      </c>
    </row>
    <row r="193" s="2" customFormat="1" ht="33" customHeight="1">
      <c r="A193" s="40"/>
      <c r="B193" s="41"/>
      <c r="C193" s="214" t="s">
        <v>283</v>
      </c>
      <c r="D193" s="214" t="s">
        <v>150</v>
      </c>
      <c r="E193" s="215" t="s">
        <v>284</v>
      </c>
      <c r="F193" s="216" t="s">
        <v>285</v>
      </c>
      <c r="G193" s="217" t="s">
        <v>174</v>
      </c>
      <c r="H193" s="218">
        <v>15.5</v>
      </c>
      <c r="I193" s="219"/>
      <c r="J193" s="220">
        <f>ROUND(I193*H193,2)</f>
        <v>0</v>
      </c>
      <c r="K193" s="216" t="s">
        <v>154</v>
      </c>
      <c r="L193" s="46"/>
      <c r="M193" s="221" t="s">
        <v>19</v>
      </c>
      <c r="N193" s="222" t="s">
        <v>46</v>
      </c>
      <c r="O193" s="86"/>
      <c r="P193" s="223">
        <f>O193*H193</f>
        <v>0</v>
      </c>
      <c r="Q193" s="223">
        <v>0</v>
      </c>
      <c r="R193" s="223">
        <f>Q193*H193</f>
        <v>0</v>
      </c>
      <c r="S193" s="223">
        <v>0</v>
      </c>
      <c r="T193" s="224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5" t="s">
        <v>175</v>
      </c>
      <c r="AT193" s="225" t="s">
        <v>150</v>
      </c>
      <c r="AU193" s="225" t="s">
        <v>84</v>
      </c>
      <c r="AY193" s="19" t="s">
        <v>148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9" t="s">
        <v>82</v>
      </c>
      <c r="BK193" s="226">
        <f>ROUND(I193*H193,2)</f>
        <v>0</v>
      </c>
      <c r="BL193" s="19" t="s">
        <v>175</v>
      </c>
      <c r="BM193" s="225" t="s">
        <v>286</v>
      </c>
    </row>
    <row r="194" s="2" customFormat="1">
      <c r="A194" s="40"/>
      <c r="B194" s="41"/>
      <c r="C194" s="42"/>
      <c r="D194" s="227" t="s">
        <v>157</v>
      </c>
      <c r="E194" s="42"/>
      <c r="F194" s="228" t="s">
        <v>287</v>
      </c>
      <c r="G194" s="42"/>
      <c r="H194" s="42"/>
      <c r="I194" s="229"/>
      <c r="J194" s="42"/>
      <c r="K194" s="42"/>
      <c r="L194" s="46"/>
      <c r="M194" s="230"/>
      <c r="N194" s="231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157</v>
      </c>
      <c r="AU194" s="19" t="s">
        <v>84</v>
      </c>
    </row>
    <row r="195" s="13" customFormat="1">
      <c r="A195" s="13"/>
      <c r="B195" s="232"/>
      <c r="C195" s="233"/>
      <c r="D195" s="234" t="s">
        <v>159</v>
      </c>
      <c r="E195" s="235" t="s">
        <v>19</v>
      </c>
      <c r="F195" s="236" t="s">
        <v>160</v>
      </c>
      <c r="G195" s="233"/>
      <c r="H195" s="235" t="s">
        <v>19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159</v>
      </c>
      <c r="AU195" s="242" t="s">
        <v>84</v>
      </c>
      <c r="AV195" s="13" t="s">
        <v>82</v>
      </c>
      <c r="AW195" s="13" t="s">
        <v>37</v>
      </c>
      <c r="AX195" s="13" t="s">
        <v>75</v>
      </c>
      <c r="AY195" s="242" t="s">
        <v>148</v>
      </c>
    </row>
    <row r="196" s="13" customFormat="1">
      <c r="A196" s="13"/>
      <c r="B196" s="232"/>
      <c r="C196" s="233"/>
      <c r="D196" s="234" t="s">
        <v>159</v>
      </c>
      <c r="E196" s="235" t="s">
        <v>19</v>
      </c>
      <c r="F196" s="236" t="s">
        <v>288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159</v>
      </c>
      <c r="AU196" s="242" t="s">
        <v>84</v>
      </c>
      <c r="AV196" s="13" t="s">
        <v>82</v>
      </c>
      <c r="AW196" s="13" t="s">
        <v>37</v>
      </c>
      <c r="AX196" s="13" t="s">
        <v>75</v>
      </c>
      <c r="AY196" s="242" t="s">
        <v>148</v>
      </c>
    </row>
    <row r="197" s="14" customFormat="1">
      <c r="A197" s="14"/>
      <c r="B197" s="243"/>
      <c r="C197" s="244"/>
      <c r="D197" s="234" t="s">
        <v>159</v>
      </c>
      <c r="E197" s="245" t="s">
        <v>19</v>
      </c>
      <c r="F197" s="246" t="s">
        <v>289</v>
      </c>
      <c r="G197" s="244"/>
      <c r="H197" s="247">
        <v>15.5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159</v>
      </c>
      <c r="AU197" s="253" t="s">
        <v>84</v>
      </c>
      <c r="AV197" s="14" t="s">
        <v>84</v>
      </c>
      <c r="AW197" s="14" t="s">
        <v>37</v>
      </c>
      <c r="AX197" s="14" t="s">
        <v>82</v>
      </c>
      <c r="AY197" s="253" t="s">
        <v>148</v>
      </c>
    </row>
    <row r="198" s="2" customFormat="1" ht="24.15" customHeight="1">
      <c r="A198" s="40"/>
      <c r="B198" s="41"/>
      <c r="C198" s="214" t="s">
        <v>290</v>
      </c>
      <c r="D198" s="214" t="s">
        <v>150</v>
      </c>
      <c r="E198" s="215" t="s">
        <v>291</v>
      </c>
      <c r="F198" s="216" t="s">
        <v>292</v>
      </c>
      <c r="G198" s="217" t="s">
        <v>153</v>
      </c>
      <c r="H198" s="218">
        <v>16.32</v>
      </c>
      <c r="I198" s="219"/>
      <c r="J198" s="220">
        <f>ROUND(I198*H198,2)</f>
        <v>0</v>
      </c>
      <c r="K198" s="216" t="s">
        <v>154</v>
      </c>
      <c r="L198" s="46"/>
      <c r="M198" s="221" t="s">
        <v>19</v>
      </c>
      <c r="N198" s="222" t="s">
        <v>46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175</v>
      </c>
      <c r="AT198" s="225" t="s">
        <v>150</v>
      </c>
      <c r="AU198" s="225" t="s">
        <v>84</v>
      </c>
      <c r="AY198" s="19" t="s">
        <v>148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82</v>
      </c>
      <c r="BK198" s="226">
        <f>ROUND(I198*H198,2)</f>
        <v>0</v>
      </c>
      <c r="BL198" s="19" t="s">
        <v>175</v>
      </c>
      <c r="BM198" s="225" t="s">
        <v>293</v>
      </c>
    </row>
    <row r="199" s="2" customFormat="1">
      <c r="A199" s="40"/>
      <c r="B199" s="41"/>
      <c r="C199" s="42"/>
      <c r="D199" s="227" t="s">
        <v>157</v>
      </c>
      <c r="E199" s="42"/>
      <c r="F199" s="228" t="s">
        <v>294</v>
      </c>
      <c r="G199" s="42"/>
      <c r="H199" s="42"/>
      <c r="I199" s="229"/>
      <c r="J199" s="42"/>
      <c r="K199" s="42"/>
      <c r="L199" s="46"/>
      <c r="M199" s="230"/>
      <c r="N199" s="231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157</v>
      </c>
      <c r="AU199" s="19" t="s">
        <v>84</v>
      </c>
    </row>
    <row r="200" s="13" customFormat="1">
      <c r="A200" s="13"/>
      <c r="B200" s="232"/>
      <c r="C200" s="233"/>
      <c r="D200" s="234" t="s">
        <v>159</v>
      </c>
      <c r="E200" s="235" t="s">
        <v>19</v>
      </c>
      <c r="F200" s="236" t="s">
        <v>160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159</v>
      </c>
      <c r="AU200" s="242" t="s">
        <v>84</v>
      </c>
      <c r="AV200" s="13" t="s">
        <v>82</v>
      </c>
      <c r="AW200" s="13" t="s">
        <v>37</v>
      </c>
      <c r="AX200" s="13" t="s">
        <v>75</v>
      </c>
      <c r="AY200" s="242" t="s">
        <v>148</v>
      </c>
    </row>
    <row r="201" s="13" customFormat="1">
      <c r="A201" s="13"/>
      <c r="B201" s="232"/>
      <c r="C201" s="233"/>
      <c r="D201" s="234" t="s">
        <v>159</v>
      </c>
      <c r="E201" s="235" t="s">
        <v>19</v>
      </c>
      <c r="F201" s="236" t="s">
        <v>295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159</v>
      </c>
      <c r="AU201" s="242" t="s">
        <v>84</v>
      </c>
      <c r="AV201" s="13" t="s">
        <v>82</v>
      </c>
      <c r="AW201" s="13" t="s">
        <v>37</v>
      </c>
      <c r="AX201" s="13" t="s">
        <v>75</v>
      </c>
      <c r="AY201" s="242" t="s">
        <v>148</v>
      </c>
    </row>
    <row r="202" s="14" customFormat="1">
      <c r="A202" s="14"/>
      <c r="B202" s="243"/>
      <c r="C202" s="244"/>
      <c r="D202" s="234" t="s">
        <v>159</v>
      </c>
      <c r="E202" s="245" t="s">
        <v>19</v>
      </c>
      <c r="F202" s="246" t="s">
        <v>296</v>
      </c>
      <c r="G202" s="244"/>
      <c r="H202" s="247">
        <v>14.77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159</v>
      </c>
      <c r="AU202" s="253" t="s">
        <v>84</v>
      </c>
      <c r="AV202" s="14" t="s">
        <v>84</v>
      </c>
      <c r="AW202" s="14" t="s">
        <v>37</v>
      </c>
      <c r="AX202" s="14" t="s">
        <v>75</v>
      </c>
      <c r="AY202" s="253" t="s">
        <v>148</v>
      </c>
    </row>
    <row r="203" s="13" customFormat="1">
      <c r="A203" s="13"/>
      <c r="B203" s="232"/>
      <c r="C203" s="233"/>
      <c r="D203" s="234" t="s">
        <v>159</v>
      </c>
      <c r="E203" s="235" t="s">
        <v>19</v>
      </c>
      <c r="F203" s="236" t="s">
        <v>297</v>
      </c>
      <c r="G203" s="233"/>
      <c r="H203" s="235" t="s">
        <v>19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159</v>
      </c>
      <c r="AU203" s="242" t="s">
        <v>84</v>
      </c>
      <c r="AV203" s="13" t="s">
        <v>82</v>
      </c>
      <c r="AW203" s="13" t="s">
        <v>37</v>
      </c>
      <c r="AX203" s="13" t="s">
        <v>75</v>
      </c>
      <c r="AY203" s="242" t="s">
        <v>148</v>
      </c>
    </row>
    <row r="204" s="14" customFormat="1">
      <c r="A204" s="14"/>
      <c r="B204" s="243"/>
      <c r="C204" s="244"/>
      <c r="D204" s="234" t="s">
        <v>159</v>
      </c>
      <c r="E204" s="245" t="s">
        <v>19</v>
      </c>
      <c r="F204" s="246" t="s">
        <v>298</v>
      </c>
      <c r="G204" s="244"/>
      <c r="H204" s="247">
        <v>1.55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159</v>
      </c>
      <c r="AU204" s="253" t="s">
        <v>84</v>
      </c>
      <c r="AV204" s="14" t="s">
        <v>84</v>
      </c>
      <c r="AW204" s="14" t="s">
        <v>37</v>
      </c>
      <c r="AX204" s="14" t="s">
        <v>75</v>
      </c>
      <c r="AY204" s="253" t="s">
        <v>148</v>
      </c>
    </row>
    <row r="205" s="15" customFormat="1">
      <c r="A205" s="15"/>
      <c r="B205" s="264"/>
      <c r="C205" s="265"/>
      <c r="D205" s="234" t="s">
        <v>159</v>
      </c>
      <c r="E205" s="266" t="s">
        <v>19</v>
      </c>
      <c r="F205" s="267" t="s">
        <v>264</v>
      </c>
      <c r="G205" s="265"/>
      <c r="H205" s="268">
        <v>16.32</v>
      </c>
      <c r="I205" s="269"/>
      <c r="J205" s="265"/>
      <c r="K205" s="265"/>
      <c r="L205" s="270"/>
      <c r="M205" s="271"/>
      <c r="N205" s="272"/>
      <c r="O205" s="272"/>
      <c r="P205" s="272"/>
      <c r="Q205" s="272"/>
      <c r="R205" s="272"/>
      <c r="S205" s="272"/>
      <c r="T205" s="27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4" t="s">
        <v>159</v>
      </c>
      <c r="AU205" s="274" t="s">
        <v>84</v>
      </c>
      <c r="AV205" s="15" t="s">
        <v>155</v>
      </c>
      <c r="AW205" s="15" t="s">
        <v>37</v>
      </c>
      <c r="AX205" s="15" t="s">
        <v>82</v>
      </c>
      <c r="AY205" s="274" t="s">
        <v>148</v>
      </c>
    </row>
    <row r="206" s="2" customFormat="1" ht="33" customHeight="1">
      <c r="A206" s="40"/>
      <c r="B206" s="41"/>
      <c r="C206" s="214" t="s">
        <v>7</v>
      </c>
      <c r="D206" s="214" t="s">
        <v>150</v>
      </c>
      <c r="E206" s="215" t="s">
        <v>299</v>
      </c>
      <c r="F206" s="216" t="s">
        <v>300</v>
      </c>
      <c r="G206" s="217" t="s">
        <v>153</v>
      </c>
      <c r="H206" s="218">
        <v>146.88</v>
      </c>
      <c r="I206" s="219"/>
      <c r="J206" s="220">
        <f>ROUND(I206*H206,2)</f>
        <v>0</v>
      </c>
      <c r="K206" s="216" t="s">
        <v>154</v>
      </c>
      <c r="L206" s="46"/>
      <c r="M206" s="221" t="s">
        <v>19</v>
      </c>
      <c r="N206" s="222" t="s">
        <v>46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175</v>
      </c>
      <c r="AT206" s="225" t="s">
        <v>150</v>
      </c>
      <c r="AU206" s="225" t="s">
        <v>84</v>
      </c>
      <c r="AY206" s="19" t="s">
        <v>148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82</v>
      </c>
      <c r="BK206" s="226">
        <f>ROUND(I206*H206,2)</f>
        <v>0</v>
      </c>
      <c r="BL206" s="19" t="s">
        <v>175</v>
      </c>
      <c r="BM206" s="225" t="s">
        <v>301</v>
      </c>
    </row>
    <row r="207" s="2" customFormat="1">
      <c r="A207" s="40"/>
      <c r="B207" s="41"/>
      <c r="C207" s="42"/>
      <c r="D207" s="227" t="s">
        <v>157</v>
      </c>
      <c r="E207" s="42"/>
      <c r="F207" s="228" t="s">
        <v>302</v>
      </c>
      <c r="G207" s="42"/>
      <c r="H207" s="42"/>
      <c r="I207" s="229"/>
      <c r="J207" s="42"/>
      <c r="K207" s="42"/>
      <c r="L207" s="46"/>
      <c r="M207" s="230"/>
      <c r="N207" s="231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157</v>
      </c>
      <c r="AU207" s="19" t="s">
        <v>84</v>
      </c>
    </row>
    <row r="208" s="13" customFormat="1">
      <c r="A208" s="13"/>
      <c r="B208" s="232"/>
      <c r="C208" s="233"/>
      <c r="D208" s="234" t="s">
        <v>159</v>
      </c>
      <c r="E208" s="235" t="s">
        <v>19</v>
      </c>
      <c r="F208" s="236" t="s">
        <v>160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159</v>
      </c>
      <c r="AU208" s="242" t="s">
        <v>84</v>
      </c>
      <c r="AV208" s="13" t="s">
        <v>82</v>
      </c>
      <c r="AW208" s="13" t="s">
        <v>37</v>
      </c>
      <c r="AX208" s="13" t="s">
        <v>75</v>
      </c>
      <c r="AY208" s="242" t="s">
        <v>148</v>
      </c>
    </row>
    <row r="209" s="13" customFormat="1">
      <c r="A209" s="13"/>
      <c r="B209" s="232"/>
      <c r="C209" s="233"/>
      <c r="D209" s="234" t="s">
        <v>159</v>
      </c>
      <c r="E209" s="235" t="s">
        <v>19</v>
      </c>
      <c r="F209" s="236" t="s">
        <v>303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159</v>
      </c>
      <c r="AU209" s="242" t="s">
        <v>84</v>
      </c>
      <c r="AV209" s="13" t="s">
        <v>82</v>
      </c>
      <c r="AW209" s="13" t="s">
        <v>37</v>
      </c>
      <c r="AX209" s="13" t="s">
        <v>75</v>
      </c>
      <c r="AY209" s="242" t="s">
        <v>148</v>
      </c>
    </row>
    <row r="210" s="13" customFormat="1">
      <c r="A210" s="13"/>
      <c r="B210" s="232"/>
      <c r="C210" s="233"/>
      <c r="D210" s="234" t="s">
        <v>159</v>
      </c>
      <c r="E210" s="235" t="s">
        <v>19</v>
      </c>
      <c r="F210" s="236" t="s">
        <v>295</v>
      </c>
      <c r="G210" s="233"/>
      <c r="H210" s="235" t="s">
        <v>19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159</v>
      </c>
      <c r="AU210" s="242" t="s">
        <v>84</v>
      </c>
      <c r="AV210" s="13" t="s">
        <v>82</v>
      </c>
      <c r="AW210" s="13" t="s">
        <v>37</v>
      </c>
      <c r="AX210" s="13" t="s">
        <v>75</v>
      </c>
      <c r="AY210" s="242" t="s">
        <v>148</v>
      </c>
    </row>
    <row r="211" s="14" customFormat="1">
      <c r="A211" s="14"/>
      <c r="B211" s="243"/>
      <c r="C211" s="244"/>
      <c r="D211" s="234" t="s">
        <v>159</v>
      </c>
      <c r="E211" s="245" t="s">
        <v>19</v>
      </c>
      <c r="F211" s="246" t="s">
        <v>304</v>
      </c>
      <c r="G211" s="244"/>
      <c r="H211" s="247">
        <v>132.93000000000001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159</v>
      </c>
      <c r="AU211" s="253" t="s">
        <v>84</v>
      </c>
      <c r="AV211" s="14" t="s">
        <v>84</v>
      </c>
      <c r="AW211" s="14" t="s">
        <v>37</v>
      </c>
      <c r="AX211" s="14" t="s">
        <v>75</v>
      </c>
      <c r="AY211" s="253" t="s">
        <v>148</v>
      </c>
    </row>
    <row r="212" s="13" customFormat="1">
      <c r="A212" s="13"/>
      <c r="B212" s="232"/>
      <c r="C212" s="233"/>
      <c r="D212" s="234" t="s">
        <v>159</v>
      </c>
      <c r="E212" s="235" t="s">
        <v>19</v>
      </c>
      <c r="F212" s="236" t="s">
        <v>297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159</v>
      </c>
      <c r="AU212" s="242" t="s">
        <v>84</v>
      </c>
      <c r="AV212" s="13" t="s">
        <v>82</v>
      </c>
      <c r="AW212" s="13" t="s">
        <v>37</v>
      </c>
      <c r="AX212" s="13" t="s">
        <v>75</v>
      </c>
      <c r="AY212" s="242" t="s">
        <v>148</v>
      </c>
    </row>
    <row r="213" s="14" customFormat="1">
      <c r="A213" s="14"/>
      <c r="B213" s="243"/>
      <c r="C213" s="244"/>
      <c r="D213" s="234" t="s">
        <v>159</v>
      </c>
      <c r="E213" s="245" t="s">
        <v>19</v>
      </c>
      <c r="F213" s="246" t="s">
        <v>305</v>
      </c>
      <c r="G213" s="244"/>
      <c r="H213" s="247">
        <v>13.949999999999999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159</v>
      </c>
      <c r="AU213" s="253" t="s">
        <v>84</v>
      </c>
      <c r="AV213" s="14" t="s">
        <v>84</v>
      </c>
      <c r="AW213" s="14" t="s">
        <v>37</v>
      </c>
      <c r="AX213" s="14" t="s">
        <v>75</v>
      </c>
      <c r="AY213" s="253" t="s">
        <v>148</v>
      </c>
    </row>
    <row r="214" s="15" customFormat="1">
      <c r="A214" s="15"/>
      <c r="B214" s="264"/>
      <c r="C214" s="265"/>
      <c r="D214" s="234" t="s">
        <v>159</v>
      </c>
      <c r="E214" s="266" t="s">
        <v>19</v>
      </c>
      <c r="F214" s="267" t="s">
        <v>264</v>
      </c>
      <c r="G214" s="265"/>
      <c r="H214" s="268">
        <v>146.88</v>
      </c>
      <c r="I214" s="269"/>
      <c r="J214" s="265"/>
      <c r="K214" s="265"/>
      <c r="L214" s="270"/>
      <c r="M214" s="271"/>
      <c r="N214" s="272"/>
      <c r="O214" s="272"/>
      <c r="P214" s="272"/>
      <c r="Q214" s="272"/>
      <c r="R214" s="272"/>
      <c r="S214" s="272"/>
      <c r="T214" s="27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4" t="s">
        <v>159</v>
      </c>
      <c r="AU214" s="274" t="s">
        <v>84</v>
      </c>
      <c r="AV214" s="15" t="s">
        <v>155</v>
      </c>
      <c r="AW214" s="15" t="s">
        <v>37</v>
      </c>
      <c r="AX214" s="15" t="s">
        <v>82</v>
      </c>
      <c r="AY214" s="274" t="s">
        <v>148</v>
      </c>
    </row>
    <row r="215" s="2" customFormat="1" ht="33" customHeight="1">
      <c r="A215" s="40"/>
      <c r="B215" s="41"/>
      <c r="C215" s="214" t="s">
        <v>306</v>
      </c>
      <c r="D215" s="214" t="s">
        <v>150</v>
      </c>
      <c r="E215" s="215" t="s">
        <v>307</v>
      </c>
      <c r="F215" s="216" t="s">
        <v>308</v>
      </c>
      <c r="G215" s="217" t="s">
        <v>174</v>
      </c>
      <c r="H215" s="218">
        <v>211</v>
      </c>
      <c r="I215" s="219"/>
      <c r="J215" s="220">
        <f>ROUND(I215*H215,2)</f>
        <v>0</v>
      </c>
      <c r="K215" s="216" t="s">
        <v>154</v>
      </c>
      <c r="L215" s="46"/>
      <c r="M215" s="221" t="s">
        <v>19</v>
      </c>
      <c r="N215" s="222" t="s">
        <v>46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175</v>
      </c>
      <c r="AT215" s="225" t="s">
        <v>150</v>
      </c>
      <c r="AU215" s="225" t="s">
        <v>84</v>
      </c>
      <c r="AY215" s="19" t="s">
        <v>148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82</v>
      </c>
      <c r="BK215" s="226">
        <f>ROUND(I215*H215,2)</f>
        <v>0</v>
      </c>
      <c r="BL215" s="19" t="s">
        <v>175</v>
      </c>
      <c r="BM215" s="225" t="s">
        <v>309</v>
      </c>
    </row>
    <row r="216" s="2" customFormat="1">
      <c r="A216" s="40"/>
      <c r="B216" s="41"/>
      <c r="C216" s="42"/>
      <c r="D216" s="227" t="s">
        <v>157</v>
      </c>
      <c r="E216" s="42"/>
      <c r="F216" s="228" t="s">
        <v>310</v>
      </c>
      <c r="G216" s="42"/>
      <c r="H216" s="42"/>
      <c r="I216" s="229"/>
      <c r="J216" s="42"/>
      <c r="K216" s="42"/>
      <c r="L216" s="46"/>
      <c r="M216" s="230"/>
      <c r="N216" s="231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157</v>
      </c>
      <c r="AU216" s="19" t="s">
        <v>84</v>
      </c>
    </row>
    <row r="217" s="13" customFormat="1">
      <c r="A217" s="13"/>
      <c r="B217" s="232"/>
      <c r="C217" s="233"/>
      <c r="D217" s="234" t="s">
        <v>159</v>
      </c>
      <c r="E217" s="235" t="s">
        <v>19</v>
      </c>
      <c r="F217" s="236" t="s">
        <v>160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159</v>
      </c>
      <c r="AU217" s="242" t="s">
        <v>84</v>
      </c>
      <c r="AV217" s="13" t="s">
        <v>82</v>
      </c>
      <c r="AW217" s="13" t="s">
        <v>37</v>
      </c>
      <c r="AX217" s="13" t="s">
        <v>75</v>
      </c>
      <c r="AY217" s="242" t="s">
        <v>148</v>
      </c>
    </row>
    <row r="218" s="13" customFormat="1">
      <c r="A218" s="13"/>
      <c r="B218" s="232"/>
      <c r="C218" s="233"/>
      <c r="D218" s="234" t="s">
        <v>159</v>
      </c>
      <c r="E218" s="235" t="s">
        <v>19</v>
      </c>
      <c r="F218" s="236" t="s">
        <v>281</v>
      </c>
      <c r="G218" s="233"/>
      <c r="H218" s="235" t="s">
        <v>19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159</v>
      </c>
      <c r="AU218" s="242" t="s">
        <v>84</v>
      </c>
      <c r="AV218" s="13" t="s">
        <v>82</v>
      </c>
      <c r="AW218" s="13" t="s">
        <v>37</v>
      </c>
      <c r="AX218" s="13" t="s">
        <v>75</v>
      </c>
      <c r="AY218" s="242" t="s">
        <v>148</v>
      </c>
    </row>
    <row r="219" s="14" customFormat="1">
      <c r="A219" s="14"/>
      <c r="B219" s="243"/>
      <c r="C219" s="244"/>
      <c r="D219" s="234" t="s">
        <v>159</v>
      </c>
      <c r="E219" s="245" t="s">
        <v>19</v>
      </c>
      <c r="F219" s="246" t="s">
        <v>282</v>
      </c>
      <c r="G219" s="244"/>
      <c r="H219" s="247">
        <v>211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159</v>
      </c>
      <c r="AU219" s="253" t="s">
        <v>84</v>
      </c>
      <c r="AV219" s="14" t="s">
        <v>84</v>
      </c>
      <c r="AW219" s="14" t="s">
        <v>37</v>
      </c>
      <c r="AX219" s="14" t="s">
        <v>82</v>
      </c>
      <c r="AY219" s="253" t="s">
        <v>148</v>
      </c>
    </row>
    <row r="220" s="2" customFormat="1" ht="33" customHeight="1">
      <c r="A220" s="40"/>
      <c r="B220" s="41"/>
      <c r="C220" s="214" t="s">
        <v>311</v>
      </c>
      <c r="D220" s="214" t="s">
        <v>150</v>
      </c>
      <c r="E220" s="215" t="s">
        <v>312</v>
      </c>
      <c r="F220" s="216" t="s">
        <v>313</v>
      </c>
      <c r="G220" s="217" t="s">
        <v>174</v>
      </c>
      <c r="H220" s="218">
        <v>15.5</v>
      </c>
      <c r="I220" s="219"/>
      <c r="J220" s="220">
        <f>ROUND(I220*H220,2)</f>
        <v>0</v>
      </c>
      <c r="K220" s="216" t="s">
        <v>154</v>
      </c>
      <c r="L220" s="46"/>
      <c r="M220" s="221" t="s">
        <v>19</v>
      </c>
      <c r="N220" s="222" t="s">
        <v>46</v>
      </c>
      <c r="O220" s="86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175</v>
      </c>
      <c r="AT220" s="225" t="s">
        <v>150</v>
      </c>
      <c r="AU220" s="225" t="s">
        <v>84</v>
      </c>
      <c r="AY220" s="19" t="s">
        <v>148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82</v>
      </c>
      <c r="BK220" s="226">
        <f>ROUND(I220*H220,2)</f>
        <v>0</v>
      </c>
      <c r="BL220" s="19" t="s">
        <v>175</v>
      </c>
      <c r="BM220" s="225" t="s">
        <v>314</v>
      </c>
    </row>
    <row r="221" s="2" customFormat="1">
      <c r="A221" s="40"/>
      <c r="B221" s="41"/>
      <c r="C221" s="42"/>
      <c r="D221" s="227" t="s">
        <v>157</v>
      </c>
      <c r="E221" s="42"/>
      <c r="F221" s="228" t="s">
        <v>315</v>
      </c>
      <c r="G221" s="42"/>
      <c r="H221" s="42"/>
      <c r="I221" s="229"/>
      <c r="J221" s="42"/>
      <c r="K221" s="42"/>
      <c r="L221" s="46"/>
      <c r="M221" s="230"/>
      <c r="N221" s="231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157</v>
      </c>
      <c r="AU221" s="19" t="s">
        <v>84</v>
      </c>
    </row>
    <row r="222" s="13" customFormat="1">
      <c r="A222" s="13"/>
      <c r="B222" s="232"/>
      <c r="C222" s="233"/>
      <c r="D222" s="234" t="s">
        <v>159</v>
      </c>
      <c r="E222" s="235" t="s">
        <v>19</v>
      </c>
      <c r="F222" s="236" t="s">
        <v>160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159</v>
      </c>
      <c r="AU222" s="242" t="s">
        <v>84</v>
      </c>
      <c r="AV222" s="13" t="s">
        <v>82</v>
      </c>
      <c r="AW222" s="13" t="s">
        <v>37</v>
      </c>
      <c r="AX222" s="13" t="s">
        <v>75</v>
      </c>
      <c r="AY222" s="242" t="s">
        <v>148</v>
      </c>
    </row>
    <row r="223" s="13" customFormat="1">
      <c r="A223" s="13"/>
      <c r="B223" s="232"/>
      <c r="C223" s="233"/>
      <c r="D223" s="234" t="s">
        <v>159</v>
      </c>
      <c r="E223" s="235" t="s">
        <v>19</v>
      </c>
      <c r="F223" s="236" t="s">
        <v>288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159</v>
      </c>
      <c r="AU223" s="242" t="s">
        <v>84</v>
      </c>
      <c r="AV223" s="13" t="s">
        <v>82</v>
      </c>
      <c r="AW223" s="13" t="s">
        <v>37</v>
      </c>
      <c r="AX223" s="13" t="s">
        <v>75</v>
      </c>
      <c r="AY223" s="242" t="s">
        <v>148</v>
      </c>
    </row>
    <row r="224" s="14" customFormat="1">
      <c r="A224" s="14"/>
      <c r="B224" s="243"/>
      <c r="C224" s="244"/>
      <c r="D224" s="234" t="s">
        <v>159</v>
      </c>
      <c r="E224" s="245" t="s">
        <v>19</v>
      </c>
      <c r="F224" s="246" t="s">
        <v>289</v>
      </c>
      <c r="G224" s="244"/>
      <c r="H224" s="247">
        <v>15.5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159</v>
      </c>
      <c r="AU224" s="253" t="s">
        <v>84</v>
      </c>
      <c r="AV224" s="14" t="s">
        <v>84</v>
      </c>
      <c r="AW224" s="14" t="s">
        <v>37</v>
      </c>
      <c r="AX224" s="14" t="s">
        <v>82</v>
      </c>
      <c r="AY224" s="253" t="s">
        <v>148</v>
      </c>
    </row>
    <row r="225" s="2" customFormat="1" ht="24.15" customHeight="1">
      <c r="A225" s="40"/>
      <c r="B225" s="41"/>
      <c r="C225" s="214" t="s">
        <v>316</v>
      </c>
      <c r="D225" s="214" t="s">
        <v>150</v>
      </c>
      <c r="E225" s="215" t="s">
        <v>317</v>
      </c>
      <c r="F225" s="216" t="s">
        <v>318</v>
      </c>
      <c r="G225" s="217" t="s">
        <v>174</v>
      </c>
      <c r="H225" s="218">
        <v>66</v>
      </c>
      <c r="I225" s="219"/>
      <c r="J225" s="220">
        <f>ROUND(I225*H225,2)</f>
        <v>0</v>
      </c>
      <c r="K225" s="216" t="s">
        <v>154</v>
      </c>
      <c r="L225" s="46"/>
      <c r="M225" s="221" t="s">
        <v>19</v>
      </c>
      <c r="N225" s="222" t="s">
        <v>46</v>
      </c>
      <c r="O225" s="86"/>
      <c r="P225" s="223">
        <f>O225*H225</f>
        <v>0</v>
      </c>
      <c r="Q225" s="223">
        <v>6.0000000000000002E-05</v>
      </c>
      <c r="R225" s="223">
        <f>Q225*H225</f>
        <v>0.00396</v>
      </c>
      <c r="S225" s="223">
        <v>0</v>
      </c>
      <c r="T225" s="224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5" t="s">
        <v>175</v>
      </c>
      <c r="AT225" s="225" t="s">
        <v>150</v>
      </c>
      <c r="AU225" s="225" t="s">
        <v>84</v>
      </c>
      <c r="AY225" s="19" t="s">
        <v>148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9" t="s">
        <v>82</v>
      </c>
      <c r="BK225" s="226">
        <f>ROUND(I225*H225,2)</f>
        <v>0</v>
      </c>
      <c r="BL225" s="19" t="s">
        <v>175</v>
      </c>
      <c r="BM225" s="225" t="s">
        <v>319</v>
      </c>
    </row>
    <row r="226" s="2" customFormat="1">
      <c r="A226" s="40"/>
      <c r="B226" s="41"/>
      <c r="C226" s="42"/>
      <c r="D226" s="227" t="s">
        <v>157</v>
      </c>
      <c r="E226" s="42"/>
      <c r="F226" s="228" t="s">
        <v>320</v>
      </c>
      <c r="G226" s="42"/>
      <c r="H226" s="42"/>
      <c r="I226" s="229"/>
      <c r="J226" s="42"/>
      <c r="K226" s="42"/>
      <c r="L226" s="46"/>
      <c r="M226" s="230"/>
      <c r="N226" s="231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157</v>
      </c>
      <c r="AU226" s="19" t="s">
        <v>84</v>
      </c>
    </row>
    <row r="227" s="13" customFormat="1">
      <c r="A227" s="13"/>
      <c r="B227" s="232"/>
      <c r="C227" s="233"/>
      <c r="D227" s="234" t="s">
        <v>159</v>
      </c>
      <c r="E227" s="235" t="s">
        <v>19</v>
      </c>
      <c r="F227" s="236" t="s">
        <v>160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159</v>
      </c>
      <c r="AU227" s="242" t="s">
        <v>84</v>
      </c>
      <c r="AV227" s="13" t="s">
        <v>82</v>
      </c>
      <c r="AW227" s="13" t="s">
        <v>37</v>
      </c>
      <c r="AX227" s="13" t="s">
        <v>75</v>
      </c>
      <c r="AY227" s="242" t="s">
        <v>148</v>
      </c>
    </row>
    <row r="228" s="13" customFormat="1">
      <c r="A228" s="13"/>
      <c r="B228" s="232"/>
      <c r="C228" s="233"/>
      <c r="D228" s="234" t="s">
        <v>159</v>
      </c>
      <c r="E228" s="235" t="s">
        <v>19</v>
      </c>
      <c r="F228" s="236" t="s">
        <v>321</v>
      </c>
      <c r="G228" s="233"/>
      <c r="H228" s="235" t="s">
        <v>19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159</v>
      </c>
      <c r="AU228" s="242" t="s">
        <v>84</v>
      </c>
      <c r="AV228" s="13" t="s">
        <v>82</v>
      </c>
      <c r="AW228" s="13" t="s">
        <v>37</v>
      </c>
      <c r="AX228" s="13" t="s">
        <v>75</v>
      </c>
      <c r="AY228" s="242" t="s">
        <v>148</v>
      </c>
    </row>
    <row r="229" s="14" customFormat="1">
      <c r="A229" s="14"/>
      <c r="B229" s="243"/>
      <c r="C229" s="244"/>
      <c r="D229" s="234" t="s">
        <v>159</v>
      </c>
      <c r="E229" s="245" t="s">
        <v>19</v>
      </c>
      <c r="F229" s="246" t="s">
        <v>322</v>
      </c>
      <c r="G229" s="244"/>
      <c r="H229" s="247">
        <v>66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159</v>
      </c>
      <c r="AU229" s="253" t="s">
        <v>84</v>
      </c>
      <c r="AV229" s="14" t="s">
        <v>84</v>
      </c>
      <c r="AW229" s="14" t="s">
        <v>37</v>
      </c>
      <c r="AX229" s="14" t="s">
        <v>82</v>
      </c>
      <c r="AY229" s="253" t="s">
        <v>148</v>
      </c>
    </row>
    <row r="230" s="2" customFormat="1" ht="16.5" customHeight="1">
      <c r="A230" s="40"/>
      <c r="B230" s="41"/>
      <c r="C230" s="254" t="s">
        <v>323</v>
      </c>
      <c r="D230" s="254" t="s">
        <v>167</v>
      </c>
      <c r="E230" s="255" t="s">
        <v>324</v>
      </c>
      <c r="F230" s="256" t="s">
        <v>325</v>
      </c>
      <c r="G230" s="257" t="s">
        <v>174</v>
      </c>
      <c r="H230" s="258">
        <v>211</v>
      </c>
      <c r="I230" s="259"/>
      <c r="J230" s="260">
        <f>ROUND(I230*H230,2)</f>
        <v>0</v>
      </c>
      <c r="K230" s="256" t="s">
        <v>269</v>
      </c>
      <c r="L230" s="261"/>
      <c r="M230" s="262" t="s">
        <v>19</v>
      </c>
      <c r="N230" s="263" t="s">
        <v>46</v>
      </c>
      <c r="O230" s="86"/>
      <c r="P230" s="223">
        <f>O230*H230</f>
        <v>0</v>
      </c>
      <c r="Q230" s="223">
        <v>0.0043299999999999996</v>
      </c>
      <c r="R230" s="223">
        <f>Q230*H230</f>
        <v>0.91362999999999994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183</v>
      </c>
      <c r="AT230" s="225" t="s">
        <v>167</v>
      </c>
      <c r="AU230" s="225" t="s">
        <v>84</v>
      </c>
      <c r="AY230" s="19" t="s">
        <v>148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82</v>
      </c>
      <c r="BK230" s="226">
        <f>ROUND(I230*H230,2)</f>
        <v>0</v>
      </c>
      <c r="BL230" s="19" t="s">
        <v>175</v>
      </c>
      <c r="BM230" s="225" t="s">
        <v>326</v>
      </c>
    </row>
    <row r="231" s="13" customFormat="1">
      <c r="A231" s="13"/>
      <c r="B231" s="232"/>
      <c r="C231" s="233"/>
      <c r="D231" s="234" t="s">
        <v>159</v>
      </c>
      <c r="E231" s="235" t="s">
        <v>19</v>
      </c>
      <c r="F231" s="236" t="s">
        <v>160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159</v>
      </c>
      <c r="AU231" s="242" t="s">
        <v>84</v>
      </c>
      <c r="AV231" s="13" t="s">
        <v>82</v>
      </c>
      <c r="AW231" s="13" t="s">
        <v>37</v>
      </c>
      <c r="AX231" s="13" t="s">
        <v>75</v>
      </c>
      <c r="AY231" s="242" t="s">
        <v>148</v>
      </c>
    </row>
    <row r="232" s="13" customFormat="1">
      <c r="A232" s="13"/>
      <c r="B232" s="232"/>
      <c r="C232" s="233"/>
      <c r="D232" s="234" t="s">
        <v>159</v>
      </c>
      <c r="E232" s="235" t="s">
        <v>19</v>
      </c>
      <c r="F232" s="236" t="s">
        <v>321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159</v>
      </c>
      <c r="AU232" s="242" t="s">
        <v>84</v>
      </c>
      <c r="AV232" s="13" t="s">
        <v>82</v>
      </c>
      <c r="AW232" s="13" t="s">
        <v>37</v>
      </c>
      <c r="AX232" s="13" t="s">
        <v>75</v>
      </c>
      <c r="AY232" s="242" t="s">
        <v>148</v>
      </c>
    </row>
    <row r="233" s="14" customFormat="1">
      <c r="A233" s="14"/>
      <c r="B233" s="243"/>
      <c r="C233" s="244"/>
      <c r="D233" s="234" t="s">
        <v>159</v>
      </c>
      <c r="E233" s="245" t="s">
        <v>19</v>
      </c>
      <c r="F233" s="246" t="s">
        <v>327</v>
      </c>
      <c r="G233" s="244"/>
      <c r="H233" s="247">
        <v>183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159</v>
      </c>
      <c r="AU233" s="253" t="s">
        <v>84</v>
      </c>
      <c r="AV233" s="14" t="s">
        <v>84</v>
      </c>
      <c r="AW233" s="14" t="s">
        <v>37</v>
      </c>
      <c r="AX233" s="14" t="s">
        <v>75</v>
      </c>
      <c r="AY233" s="253" t="s">
        <v>148</v>
      </c>
    </row>
    <row r="234" s="14" customFormat="1">
      <c r="A234" s="14"/>
      <c r="B234" s="243"/>
      <c r="C234" s="244"/>
      <c r="D234" s="234" t="s">
        <v>159</v>
      </c>
      <c r="E234" s="245" t="s">
        <v>19</v>
      </c>
      <c r="F234" s="246" t="s">
        <v>328</v>
      </c>
      <c r="G234" s="244"/>
      <c r="H234" s="247">
        <v>28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159</v>
      </c>
      <c r="AU234" s="253" t="s">
        <v>84</v>
      </c>
      <c r="AV234" s="14" t="s">
        <v>84</v>
      </c>
      <c r="AW234" s="14" t="s">
        <v>37</v>
      </c>
      <c r="AX234" s="14" t="s">
        <v>75</v>
      </c>
      <c r="AY234" s="253" t="s">
        <v>148</v>
      </c>
    </row>
    <row r="235" s="15" customFormat="1">
      <c r="A235" s="15"/>
      <c r="B235" s="264"/>
      <c r="C235" s="265"/>
      <c r="D235" s="234" t="s">
        <v>159</v>
      </c>
      <c r="E235" s="266" t="s">
        <v>19</v>
      </c>
      <c r="F235" s="267" t="s">
        <v>264</v>
      </c>
      <c r="G235" s="265"/>
      <c r="H235" s="268">
        <v>211</v>
      </c>
      <c r="I235" s="269"/>
      <c r="J235" s="265"/>
      <c r="K235" s="265"/>
      <c r="L235" s="270"/>
      <c r="M235" s="271"/>
      <c r="N235" s="272"/>
      <c r="O235" s="272"/>
      <c r="P235" s="272"/>
      <c r="Q235" s="272"/>
      <c r="R235" s="272"/>
      <c r="S235" s="272"/>
      <c r="T235" s="27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4" t="s">
        <v>159</v>
      </c>
      <c r="AU235" s="274" t="s">
        <v>84</v>
      </c>
      <c r="AV235" s="15" t="s">
        <v>155</v>
      </c>
      <c r="AW235" s="15" t="s">
        <v>37</v>
      </c>
      <c r="AX235" s="15" t="s">
        <v>82</v>
      </c>
      <c r="AY235" s="274" t="s">
        <v>148</v>
      </c>
    </row>
    <row r="236" s="2" customFormat="1" ht="16.5" customHeight="1">
      <c r="A236" s="40"/>
      <c r="B236" s="41"/>
      <c r="C236" s="214" t="s">
        <v>329</v>
      </c>
      <c r="D236" s="214" t="s">
        <v>150</v>
      </c>
      <c r="E236" s="215" t="s">
        <v>330</v>
      </c>
      <c r="F236" s="216" t="s">
        <v>331</v>
      </c>
      <c r="G236" s="217" t="s">
        <v>153</v>
      </c>
      <c r="H236" s="218">
        <v>4.7999999999999998</v>
      </c>
      <c r="I236" s="219"/>
      <c r="J236" s="220">
        <f>ROUND(I236*H236,2)</f>
        <v>0</v>
      </c>
      <c r="K236" s="216" t="s">
        <v>154</v>
      </c>
      <c r="L236" s="46"/>
      <c r="M236" s="221" t="s">
        <v>19</v>
      </c>
      <c r="N236" s="222" t="s">
        <v>46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175</v>
      </c>
      <c r="AT236" s="225" t="s">
        <v>150</v>
      </c>
      <c r="AU236" s="225" t="s">
        <v>84</v>
      </c>
      <c r="AY236" s="19" t="s">
        <v>148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82</v>
      </c>
      <c r="BK236" s="226">
        <f>ROUND(I236*H236,2)</f>
        <v>0</v>
      </c>
      <c r="BL236" s="19" t="s">
        <v>175</v>
      </c>
      <c r="BM236" s="225" t="s">
        <v>332</v>
      </c>
    </row>
    <row r="237" s="2" customFormat="1">
      <c r="A237" s="40"/>
      <c r="B237" s="41"/>
      <c r="C237" s="42"/>
      <c r="D237" s="227" t="s">
        <v>157</v>
      </c>
      <c r="E237" s="42"/>
      <c r="F237" s="228" t="s">
        <v>333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157</v>
      </c>
      <c r="AU237" s="19" t="s">
        <v>84</v>
      </c>
    </row>
    <row r="238" s="13" customFormat="1">
      <c r="A238" s="13"/>
      <c r="B238" s="232"/>
      <c r="C238" s="233"/>
      <c r="D238" s="234" t="s">
        <v>159</v>
      </c>
      <c r="E238" s="235" t="s">
        <v>19</v>
      </c>
      <c r="F238" s="236" t="s">
        <v>160</v>
      </c>
      <c r="G238" s="233"/>
      <c r="H238" s="235" t="s">
        <v>19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159</v>
      </c>
      <c r="AU238" s="242" t="s">
        <v>84</v>
      </c>
      <c r="AV238" s="13" t="s">
        <v>82</v>
      </c>
      <c r="AW238" s="13" t="s">
        <v>37</v>
      </c>
      <c r="AX238" s="13" t="s">
        <v>75</v>
      </c>
      <c r="AY238" s="242" t="s">
        <v>148</v>
      </c>
    </row>
    <row r="239" s="13" customFormat="1">
      <c r="A239" s="13"/>
      <c r="B239" s="232"/>
      <c r="C239" s="233"/>
      <c r="D239" s="234" t="s">
        <v>159</v>
      </c>
      <c r="E239" s="235" t="s">
        <v>19</v>
      </c>
      <c r="F239" s="236" t="s">
        <v>334</v>
      </c>
      <c r="G239" s="233"/>
      <c r="H239" s="235" t="s">
        <v>19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159</v>
      </c>
      <c r="AU239" s="242" t="s">
        <v>84</v>
      </c>
      <c r="AV239" s="13" t="s">
        <v>82</v>
      </c>
      <c r="AW239" s="13" t="s">
        <v>37</v>
      </c>
      <c r="AX239" s="13" t="s">
        <v>75</v>
      </c>
      <c r="AY239" s="242" t="s">
        <v>148</v>
      </c>
    </row>
    <row r="240" s="14" customFormat="1">
      <c r="A240" s="14"/>
      <c r="B240" s="243"/>
      <c r="C240" s="244"/>
      <c r="D240" s="234" t="s">
        <v>159</v>
      </c>
      <c r="E240" s="245" t="s">
        <v>19</v>
      </c>
      <c r="F240" s="246" t="s">
        <v>259</v>
      </c>
      <c r="G240" s="244"/>
      <c r="H240" s="247">
        <v>3.6000000000000001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159</v>
      </c>
      <c r="AU240" s="253" t="s">
        <v>84</v>
      </c>
      <c r="AV240" s="14" t="s">
        <v>84</v>
      </c>
      <c r="AW240" s="14" t="s">
        <v>37</v>
      </c>
      <c r="AX240" s="14" t="s">
        <v>75</v>
      </c>
      <c r="AY240" s="253" t="s">
        <v>148</v>
      </c>
    </row>
    <row r="241" s="13" customFormat="1">
      <c r="A241" s="13"/>
      <c r="B241" s="232"/>
      <c r="C241" s="233"/>
      <c r="D241" s="234" t="s">
        <v>159</v>
      </c>
      <c r="E241" s="235" t="s">
        <v>19</v>
      </c>
      <c r="F241" s="236" t="s">
        <v>335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159</v>
      </c>
      <c r="AU241" s="242" t="s">
        <v>84</v>
      </c>
      <c r="AV241" s="13" t="s">
        <v>82</v>
      </c>
      <c r="AW241" s="13" t="s">
        <v>37</v>
      </c>
      <c r="AX241" s="13" t="s">
        <v>75</v>
      </c>
      <c r="AY241" s="242" t="s">
        <v>148</v>
      </c>
    </row>
    <row r="242" s="14" customFormat="1">
      <c r="A242" s="14"/>
      <c r="B242" s="243"/>
      <c r="C242" s="244"/>
      <c r="D242" s="234" t="s">
        <v>159</v>
      </c>
      <c r="E242" s="245" t="s">
        <v>19</v>
      </c>
      <c r="F242" s="246" t="s">
        <v>261</v>
      </c>
      <c r="G242" s="244"/>
      <c r="H242" s="247">
        <v>1.2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159</v>
      </c>
      <c r="AU242" s="253" t="s">
        <v>84</v>
      </c>
      <c r="AV242" s="14" t="s">
        <v>84</v>
      </c>
      <c r="AW242" s="14" t="s">
        <v>37</v>
      </c>
      <c r="AX242" s="14" t="s">
        <v>75</v>
      </c>
      <c r="AY242" s="253" t="s">
        <v>148</v>
      </c>
    </row>
    <row r="243" s="15" customFormat="1">
      <c r="A243" s="15"/>
      <c r="B243" s="264"/>
      <c r="C243" s="265"/>
      <c r="D243" s="234" t="s">
        <v>159</v>
      </c>
      <c r="E243" s="266" t="s">
        <v>19</v>
      </c>
      <c r="F243" s="267" t="s">
        <v>264</v>
      </c>
      <c r="G243" s="265"/>
      <c r="H243" s="268">
        <v>4.7999999999999998</v>
      </c>
      <c r="I243" s="269"/>
      <c r="J243" s="265"/>
      <c r="K243" s="265"/>
      <c r="L243" s="270"/>
      <c r="M243" s="271"/>
      <c r="N243" s="272"/>
      <c r="O243" s="272"/>
      <c r="P243" s="272"/>
      <c r="Q243" s="272"/>
      <c r="R243" s="272"/>
      <c r="S243" s="272"/>
      <c r="T243" s="27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4" t="s">
        <v>159</v>
      </c>
      <c r="AU243" s="274" t="s">
        <v>84</v>
      </c>
      <c r="AV243" s="15" t="s">
        <v>155</v>
      </c>
      <c r="AW243" s="15" t="s">
        <v>37</v>
      </c>
      <c r="AX243" s="15" t="s">
        <v>82</v>
      </c>
      <c r="AY243" s="274" t="s">
        <v>148</v>
      </c>
    </row>
    <row r="244" s="2" customFormat="1" ht="16.5" customHeight="1">
      <c r="A244" s="40"/>
      <c r="B244" s="41"/>
      <c r="C244" s="214" t="s">
        <v>336</v>
      </c>
      <c r="D244" s="214" t="s">
        <v>150</v>
      </c>
      <c r="E244" s="215" t="s">
        <v>337</v>
      </c>
      <c r="F244" s="216" t="s">
        <v>338</v>
      </c>
      <c r="G244" s="217" t="s">
        <v>339</v>
      </c>
      <c r="H244" s="218">
        <v>18.399999999999999</v>
      </c>
      <c r="I244" s="219"/>
      <c r="J244" s="220">
        <f>ROUND(I244*H244,2)</f>
        <v>0</v>
      </c>
      <c r="K244" s="216" t="s">
        <v>154</v>
      </c>
      <c r="L244" s="46"/>
      <c r="M244" s="221" t="s">
        <v>19</v>
      </c>
      <c r="N244" s="222" t="s">
        <v>46</v>
      </c>
      <c r="O244" s="86"/>
      <c r="P244" s="223">
        <f>O244*H244</f>
        <v>0</v>
      </c>
      <c r="Q244" s="223">
        <v>0.00116</v>
      </c>
      <c r="R244" s="223">
        <f>Q244*H244</f>
        <v>0.021343999999999998</v>
      </c>
      <c r="S244" s="223">
        <v>0</v>
      </c>
      <c r="T244" s="224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5" t="s">
        <v>175</v>
      </c>
      <c r="AT244" s="225" t="s">
        <v>150</v>
      </c>
      <c r="AU244" s="225" t="s">
        <v>84</v>
      </c>
      <c r="AY244" s="19" t="s">
        <v>148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9" t="s">
        <v>82</v>
      </c>
      <c r="BK244" s="226">
        <f>ROUND(I244*H244,2)</f>
        <v>0</v>
      </c>
      <c r="BL244" s="19" t="s">
        <v>175</v>
      </c>
      <c r="BM244" s="225" t="s">
        <v>340</v>
      </c>
    </row>
    <row r="245" s="2" customFormat="1">
      <c r="A245" s="40"/>
      <c r="B245" s="41"/>
      <c r="C245" s="42"/>
      <c r="D245" s="227" t="s">
        <v>157</v>
      </c>
      <c r="E245" s="42"/>
      <c r="F245" s="228" t="s">
        <v>341</v>
      </c>
      <c r="G245" s="42"/>
      <c r="H245" s="42"/>
      <c r="I245" s="229"/>
      <c r="J245" s="42"/>
      <c r="K245" s="42"/>
      <c r="L245" s="46"/>
      <c r="M245" s="230"/>
      <c r="N245" s="231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157</v>
      </c>
      <c r="AU245" s="19" t="s">
        <v>84</v>
      </c>
    </row>
    <row r="246" s="13" customFormat="1">
      <c r="A246" s="13"/>
      <c r="B246" s="232"/>
      <c r="C246" s="233"/>
      <c r="D246" s="234" t="s">
        <v>159</v>
      </c>
      <c r="E246" s="235" t="s">
        <v>19</v>
      </c>
      <c r="F246" s="236" t="s">
        <v>160</v>
      </c>
      <c r="G246" s="233"/>
      <c r="H246" s="235" t="s">
        <v>19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159</v>
      </c>
      <c r="AU246" s="242" t="s">
        <v>84</v>
      </c>
      <c r="AV246" s="13" t="s">
        <v>82</v>
      </c>
      <c r="AW246" s="13" t="s">
        <v>37</v>
      </c>
      <c r="AX246" s="13" t="s">
        <v>75</v>
      </c>
      <c r="AY246" s="242" t="s">
        <v>148</v>
      </c>
    </row>
    <row r="247" s="13" customFormat="1">
      <c r="A247" s="13"/>
      <c r="B247" s="232"/>
      <c r="C247" s="233"/>
      <c r="D247" s="234" t="s">
        <v>159</v>
      </c>
      <c r="E247" s="235" t="s">
        <v>19</v>
      </c>
      <c r="F247" s="236" t="s">
        <v>342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159</v>
      </c>
      <c r="AU247" s="242" t="s">
        <v>84</v>
      </c>
      <c r="AV247" s="13" t="s">
        <v>82</v>
      </c>
      <c r="AW247" s="13" t="s">
        <v>37</v>
      </c>
      <c r="AX247" s="13" t="s">
        <v>75</v>
      </c>
      <c r="AY247" s="242" t="s">
        <v>148</v>
      </c>
    </row>
    <row r="248" s="14" customFormat="1">
      <c r="A248" s="14"/>
      <c r="B248" s="243"/>
      <c r="C248" s="244"/>
      <c r="D248" s="234" t="s">
        <v>159</v>
      </c>
      <c r="E248" s="245" t="s">
        <v>19</v>
      </c>
      <c r="F248" s="246" t="s">
        <v>343</v>
      </c>
      <c r="G248" s="244"/>
      <c r="H248" s="247">
        <v>13.800000000000001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159</v>
      </c>
      <c r="AU248" s="253" t="s">
        <v>84</v>
      </c>
      <c r="AV248" s="14" t="s">
        <v>84</v>
      </c>
      <c r="AW248" s="14" t="s">
        <v>37</v>
      </c>
      <c r="AX248" s="14" t="s">
        <v>75</v>
      </c>
      <c r="AY248" s="253" t="s">
        <v>148</v>
      </c>
    </row>
    <row r="249" s="13" customFormat="1">
      <c r="A249" s="13"/>
      <c r="B249" s="232"/>
      <c r="C249" s="233"/>
      <c r="D249" s="234" t="s">
        <v>159</v>
      </c>
      <c r="E249" s="235" t="s">
        <v>19</v>
      </c>
      <c r="F249" s="236" t="s">
        <v>344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159</v>
      </c>
      <c r="AU249" s="242" t="s">
        <v>84</v>
      </c>
      <c r="AV249" s="13" t="s">
        <v>82</v>
      </c>
      <c r="AW249" s="13" t="s">
        <v>37</v>
      </c>
      <c r="AX249" s="13" t="s">
        <v>75</v>
      </c>
      <c r="AY249" s="242" t="s">
        <v>148</v>
      </c>
    </row>
    <row r="250" s="14" customFormat="1">
      <c r="A250" s="14"/>
      <c r="B250" s="243"/>
      <c r="C250" s="244"/>
      <c r="D250" s="234" t="s">
        <v>159</v>
      </c>
      <c r="E250" s="245" t="s">
        <v>19</v>
      </c>
      <c r="F250" s="246" t="s">
        <v>345</v>
      </c>
      <c r="G250" s="244"/>
      <c r="H250" s="247">
        <v>4.5999999999999996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159</v>
      </c>
      <c r="AU250" s="253" t="s">
        <v>84</v>
      </c>
      <c r="AV250" s="14" t="s">
        <v>84</v>
      </c>
      <c r="AW250" s="14" t="s">
        <v>37</v>
      </c>
      <c r="AX250" s="14" t="s">
        <v>75</v>
      </c>
      <c r="AY250" s="253" t="s">
        <v>148</v>
      </c>
    </row>
    <row r="251" s="15" customFormat="1">
      <c r="A251" s="15"/>
      <c r="B251" s="264"/>
      <c r="C251" s="265"/>
      <c r="D251" s="234" t="s">
        <v>159</v>
      </c>
      <c r="E251" s="266" t="s">
        <v>19</v>
      </c>
      <c r="F251" s="267" t="s">
        <v>264</v>
      </c>
      <c r="G251" s="265"/>
      <c r="H251" s="268">
        <v>18.399999999999999</v>
      </c>
      <c r="I251" s="269"/>
      <c r="J251" s="265"/>
      <c r="K251" s="265"/>
      <c r="L251" s="270"/>
      <c r="M251" s="271"/>
      <c r="N251" s="272"/>
      <c r="O251" s="272"/>
      <c r="P251" s="272"/>
      <c r="Q251" s="272"/>
      <c r="R251" s="272"/>
      <c r="S251" s="272"/>
      <c r="T251" s="27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4" t="s">
        <v>159</v>
      </c>
      <c r="AU251" s="274" t="s">
        <v>84</v>
      </c>
      <c r="AV251" s="15" t="s">
        <v>155</v>
      </c>
      <c r="AW251" s="15" t="s">
        <v>37</v>
      </c>
      <c r="AX251" s="15" t="s">
        <v>82</v>
      </c>
      <c r="AY251" s="274" t="s">
        <v>148</v>
      </c>
    </row>
    <row r="252" s="2" customFormat="1" ht="16.5" customHeight="1">
      <c r="A252" s="40"/>
      <c r="B252" s="41"/>
      <c r="C252" s="214" t="s">
        <v>346</v>
      </c>
      <c r="D252" s="214" t="s">
        <v>150</v>
      </c>
      <c r="E252" s="215" t="s">
        <v>347</v>
      </c>
      <c r="F252" s="216" t="s">
        <v>348</v>
      </c>
      <c r="G252" s="217" t="s">
        <v>339</v>
      </c>
      <c r="H252" s="218">
        <v>18.399999999999999</v>
      </c>
      <c r="I252" s="219"/>
      <c r="J252" s="220">
        <f>ROUND(I252*H252,2)</f>
        <v>0</v>
      </c>
      <c r="K252" s="216" t="s">
        <v>154</v>
      </c>
      <c r="L252" s="46"/>
      <c r="M252" s="221" t="s">
        <v>19</v>
      </c>
      <c r="N252" s="222" t="s">
        <v>46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175</v>
      </c>
      <c r="AT252" s="225" t="s">
        <v>150</v>
      </c>
      <c r="AU252" s="225" t="s">
        <v>84</v>
      </c>
      <c r="AY252" s="19" t="s">
        <v>148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82</v>
      </c>
      <c r="BK252" s="226">
        <f>ROUND(I252*H252,2)</f>
        <v>0</v>
      </c>
      <c r="BL252" s="19" t="s">
        <v>175</v>
      </c>
      <c r="BM252" s="225" t="s">
        <v>349</v>
      </c>
    </row>
    <row r="253" s="2" customFormat="1">
      <c r="A253" s="40"/>
      <c r="B253" s="41"/>
      <c r="C253" s="42"/>
      <c r="D253" s="227" t="s">
        <v>157</v>
      </c>
      <c r="E253" s="42"/>
      <c r="F253" s="228" t="s">
        <v>350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157</v>
      </c>
      <c r="AU253" s="19" t="s">
        <v>84</v>
      </c>
    </row>
    <row r="254" s="13" customFormat="1">
      <c r="A254" s="13"/>
      <c r="B254" s="232"/>
      <c r="C254" s="233"/>
      <c r="D254" s="234" t="s">
        <v>159</v>
      </c>
      <c r="E254" s="235" t="s">
        <v>19</v>
      </c>
      <c r="F254" s="236" t="s">
        <v>160</v>
      </c>
      <c r="G254" s="233"/>
      <c r="H254" s="235" t="s">
        <v>19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159</v>
      </c>
      <c r="AU254" s="242" t="s">
        <v>84</v>
      </c>
      <c r="AV254" s="13" t="s">
        <v>82</v>
      </c>
      <c r="AW254" s="13" t="s">
        <v>37</v>
      </c>
      <c r="AX254" s="13" t="s">
        <v>75</v>
      </c>
      <c r="AY254" s="242" t="s">
        <v>148</v>
      </c>
    </row>
    <row r="255" s="13" customFormat="1">
      <c r="A255" s="13"/>
      <c r="B255" s="232"/>
      <c r="C255" s="233"/>
      <c r="D255" s="234" t="s">
        <v>159</v>
      </c>
      <c r="E255" s="235" t="s">
        <v>19</v>
      </c>
      <c r="F255" s="236" t="s">
        <v>342</v>
      </c>
      <c r="G255" s="233"/>
      <c r="H255" s="235" t="s">
        <v>19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159</v>
      </c>
      <c r="AU255" s="242" t="s">
        <v>84</v>
      </c>
      <c r="AV255" s="13" t="s">
        <v>82</v>
      </c>
      <c r="AW255" s="13" t="s">
        <v>37</v>
      </c>
      <c r="AX255" s="13" t="s">
        <v>75</v>
      </c>
      <c r="AY255" s="242" t="s">
        <v>148</v>
      </c>
    </row>
    <row r="256" s="14" customFormat="1">
      <c r="A256" s="14"/>
      <c r="B256" s="243"/>
      <c r="C256" s="244"/>
      <c r="D256" s="234" t="s">
        <v>159</v>
      </c>
      <c r="E256" s="245" t="s">
        <v>19</v>
      </c>
      <c r="F256" s="246" t="s">
        <v>343</v>
      </c>
      <c r="G256" s="244"/>
      <c r="H256" s="247">
        <v>13.800000000000001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159</v>
      </c>
      <c r="AU256" s="253" t="s">
        <v>84</v>
      </c>
      <c r="AV256" s="14" t="s">
        <v>84</v>
      </c>
      <c r="AW256" s="14" t="s">
        <v>37</v>
      </c>
      <c r="AX256" s="14" t="s">
        <v>75</v>
      </c>
      <c r="AY256" s="253" t="s">
        <v>148</v>
      </c>
    </row>
    <row r="257" s="13" customFormat="1">
      <c r="A257" s="13"/>
      <c r="B257" s="232"/>
      <c r="C257" s="233"/>
      <c r="D257" s="234" t="s">
        <v>159</v>
      </c>
      <c r="E257" s="235" t="s">
        <v>19</v>
      </c>
      <c r="F257" s="236" t="s">
        <v>344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159</v>
      </c>
      <c r="AU257" s="242" t="s">
        <v>84</v>
      </c>
      <c r="AV257" s="13" t="s">
        <v>82</v>
      </c>
      <c r="AW257" s="13" t="s">
        <v>37</v>
      </c>
      <c r="AX257" s="13" t="s">
        <v>75</v>
      </c>
      <c r="AY257" s="242" t="s">
        <v>148</v>
      </c>
    </row>
    <row r="258" s="14" customFormat="1">
      <c r="A258" s="14"/>
      <c r="B258" s="243"/>
      <c r="C258" s="244"/>
      <c r="D258" s="234" t="s">
        <v>159</v>
      </c>
      <c r="E258" s="245" t="s">
        <v>19</v>
      </c>
      <c r="F258" s="246" t="s">
        <v>345</v>
      </c>
      <c r="G258" s="244"/>
      <c r="H258" s="247">
        <v>4.5999999999999996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159</v>
      </c>
      <c r="AU258" s="253" t="s">
        <v>84</v>
      </c>
      <c r="AV258" s="14" t="s">
        <v>84</v>
      </c>
      <c r="AW258" s="14" t="s">
        <v>37</v>
      </c>
      <c r="AX258" s="14" t="s">
        <v>75</v>
      </c>
      <c r="AY258" s="253" t="s">
        <v>148</v>
      </c>
    </row>
    <row r="259" s="15" customFormat="1">
      <c r="A259" s="15"/>
      <c r="B259" s="264"/>
      <c r="C259" s="265"/>
      <c r="D259" s="234" t="s">
        <v>159</v>
      </c>
      <c r="E259" s="266" t="s">
        <v>19</v>
      </c>
      <c r="F259" s="267" t="s">
        <v>264</v>
      </c>
      <c r="G259" s="265"/>
      <c r="H259" s="268">
        <v>18.399999999999999</v>
      </c>
      <c r="I259" s="269"/>
      <c r="J259" s="265"/>
      <c r="K259" s="265"/>
      <c r="L259" s="270"/>
      <c r="M259" s="271"/>
      <c r="N259" s="272"/>
      <c r="O259" s="272"/>
      <c r="P259" s="272"/>
      <c r="Q259" s="272"/>
      <c r="R259" s="272"/>
      <c r="S259" s="272"/>
      <c r="T259" s="27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4" t="s">
        <v>159</v>
      </c>
      <c r="AU259" s="274" t="s">
        <v>84</v>
      </c>
      <c r="AV259" s="15" t="s">
        <v>155</v>
      </c>
      <c r="AW259" s="15" t="s">
        <v>37</v>
      </c>
      <c r="AX259" s="15" t="s">
        <v>82</v>
      </c>
      <c r="AY259" s="274" t="s">
        <v>148</v>
      </c>
    </row>
    <row r="260" s="2" customFormat="1" ht="24.15" customHeight="1">
      <c r="A260" s="40"/>
      <c r="B260" s="41"/>
      <c r="C260" s="214" t="s">
        <v>351</v>
      </c>
      <c r="D260" s="214" t="s">
        <v>150</v>
      </c>
      <c r="E260" s="215" t="s">
        <v>352</v>
      </c>
      <c r="F260" s="216" t="s">
        <v>353</v>
      </c>
      <c r="G260" s="217" t="s">
        <v>174</v>
      </c>
      <c r="H260" s="218">
        <v>226.5</v>
      </c>
      <c r="I260" s="219"/>
      <c r="J260" s="220">
        <f>ROUND(I260*H260,2)</f>
        <v>0</v>
      </c>
      <c r="K260" s="216" t="s">
        <v>154</v>
      </c>
      <c r="L260" s="46"/>
      <c r="M260" s="221" t="s">
        <v>19</v>
      </c>
      <c r="N260" s="222" t="s">
        <v>46</v>
      </c>
      <c r="O260" s="86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175</v>
      </c>
      <c r="AT260" s="225" t="s">
        <v>150</v>
      </c>
      <c r="AU260" s="225" t="s">
        <v>84</v>
      </c>
      <c r="AY260" s="19" t="s">
        <v>148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82</v>
      </c>
      <c r="BK260" s="226">
        <f>ROUND(I260*H260,2)</f>
        <v>0</v>
      </c>
      <c r="BL260" s="19" t="s">
        <v>175</v>
      </c>
      <c r="BM260" s="225" t="s">
        <v>354</v>
      </c>
    </row>
    <row r="261" s="2" customFormat="1">
      <c r="A261" s="40"/>
      <c r="B261" s="41"/>
      <c r="C261" s="42"/>
      <c r="D261" s="227" t="s">
        <v>157</v>
      </c>
      <c r="E261" s="42"/>
      <c r="F261" s="228" t="s">
        <v>355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157</v>
      </c>
      <c r="AU261" s="19" t="s">
        <v>84</v>
      </c>
    </row>
    <row r="262" s="13" customFormat="1">
      <c r="A262" s="13"/>
      <c r="B262" s="232"/>
      <c r="C262" s="233"/>
      <c r="D262" s="234" t="s">
        <v>159</v>
      </c>
      <c r="E262" s="235" t="s">
        <v>19</v>
      </c>
      <c r="F262" s="236" t="s">
        <v>160</v>
      </c>
      <c r="G262" s="233"/>
      <c r="H262" s="235" t="s">
        <v>19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159</v>
      </c>
      <c r="AU262" s="242" t="s">
        <v>84</v>
      </c>
      <c r="AV262" s="13" t="s">
        <v>82</v>
      </c>
      <c r="AW262" s="13" t="s">
        <v>37</v>
      </c>
      <c r="AX262" s="13" t="s">
        <v>75</v>
      </c>
      <c r="AY262" s="242" t="s">
        <v>148</v>
      </c>
    </row>
    <row r="263" s="13" customFormat="1">
      <c r="A263" s="13"/>
      <c r="B263" s="232"/>
      <c r="C263" s="233"/>
      <c r="D263" s="234" t="s">
        <v>159</v>
      </c>
      <c r="E263" s="235" t="s">
        <v>19</v>
      </c>
      <c r="F263" s="236" t="s">
        <v>281</v>
      </c>
      <c r="G263" s="233"/>
      <c r="H263" s="235" t="s">
        <v>19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159</v>
      </c>
      <c r="AU263" s="242" t="s">
        <v>84</v>
      </c>
      <c r="AV263" s="13" t="s">
        <v>82</v>
      </c>
      <c r="AW263" s="13" t="s">
        <v>37</v>
      </c>
      <c r="AX263" s="13" t="s">
        <v>75</v>
      </c>
      <c r="AY263" s="242" t="s">
        <v>148</v>
      </c>
    </row>
    <row r="264" s="14" customFormat="1">
      <c r="A264" s="14"/>
      <c r="B264" s="243"/>
      <c r="C264" s="244"/>
      <c r="D264" s="234" t="s">
        <v>159</v>
      </c>
      <c r="E264" s="245" t="s">
        <v>19</v>
      </c>
      <c r="F264" s="246" t="s">
        <v>282</v>
      </c>
      <c r="G264" s="244"/>
      <c r="H264" s="247">
        <v>211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159</v>
      </c>
      <c r="AU264" s="253" t="s">
        <v>84</v>
      </c>
      <c r="AV264" s="14" t="s">
        <v>84</v>
      </c>
      <c r="AW264" s="14" t="s">
        <v>37</v>
      </c>
      <c r="AX264" s="14" t="s">
        <v>75</v>
      </c>
      <c r="AY264" s="253" t="s">
        <v>148</v>
      </c>
    </row>
    <row r="265" s="13" customFormat="1">
      <c r="A265" s="13"/>
      <c r="B265" s="232"/>
      <c r="C265" s="233"/>
      <c r="D265" s="234" t="s">
        <v>159</v>
      </c>
      <c r="E265" s="235" t="s">
        <v>19</v>
      </c>
      <c r="F265" s="236" t="s">
        <v>288</v>
      </c>
      <c r="G265" s="233"/>
      <c r="H265" s="235" t="s">
        <v>19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159</v>
      </c>
      <c r="AU265" s="242" t="s">
        <v>84</v>
      </c>
      <c r="AV265" s="13" t="s">
        <v>82</v>
      </c>
      <c r="AW265" s="13" t="s">
        <v>37</v>
      </c>
      <c r="AX265" s="13" t="s">
        <v>75</v>
      </c>
      <c r="AY265" s="242" t="s">
        <v>148</v>
      </c>
    </row>
    <row r="266" s="14" customFormat="1">
      <c r="A266" s="14"/>
      <c r="B266" s="243"/>
      <c r="C266" s="244"/>
      <c r="D266" s="234" t="s">
        <v>159</v>
      </c>
      <c r="E266" s="245" t="s">
        <v>19</v>
      </c>
      <c r="F266" s="246" t="s">
        <v>289</v>
      </c>
      <c r="G266" s="244"/>
      <c r="H266" s="247">
        <v>15.5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159</v>
      </c>
      <c r="AU266" s="253" t="s">
        <v>84</v>
      </c>
      <c r="AV266" s="14" t="s">
        <v>84</v>
      </c>
      <c r="AW266" s="14" t="s">
        <v>37</v>
      </c>
      <c r="AX266" s="14" t="s">
        <v>75</v>
      </c>
      <c r="AY266" s="253" t="s">
        <v>148</v>
      </c>
    </row>
    <row r="267" s="15" customFormat="1">
      <c r="A267" s="15"/>
      <c r="B267" s="264"/>
      <c r="C267" s="265"/>
      <c r="D267" s="234" t="s">
        <v>159</v>
      </c>
      <c r="E267" s="266" t="s">
        <v>19</v>
      </c>
      <c r="F267" s="267" t="s">
        <v>264</v>
      </c>
      <c r="G267" s="265"/>
      <c r="H267" s="268">
        <v>226.5</v>
      </c>
      <c r="I267" s="269"/>
      <c r="J267" s="265"/>
      <c r="K267" s="265"/>
      <c r="L267" s="270"/>
      <c r="M267" s="271"/>
      <c r="N267" s="272"/>
      <c r="O267" s="272"/>
      <c r="P267" s="272"/>
      <c r="Q267" s="272"/>
      <c r="R267" s="272"/>
      <c r="S267" s="272"/>
      <c r="T267" s="27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4" t="s">
        <v>159</v>
      </c>
      <c r="AU267" s="274" t="s">
        <v>84</v>
      </c>
      <c r="AV267" s="15" t="s">
        <v>155</v>
      </c>
      <c r="AW267" s="15" t="s">
        <v>37</v>
      </c>
      <c r="AX267" s="15" t="s">
        <v>82</v>
      </c>
      <c r="AY267" s="274" t="s">
        <v>148</v>
      </c>
    </row>
    <row r="268" s="2" customFormat="1" ht="16.5" customHeight="1">
      <c r="A268" s="40"/>
      <c r="B268" s="41"/>
      <c r="C268" s="254" t="s">
        <v>356</v>
      </c>
      <c r="D268" s="254" t="s">
        <v>167</v>
      </c>
      <c r="E268" s="255" t="s">
        <v>357</v>
      </c>
      <c r="F268" s="256" t="s">
        <v>358</v>
      </c>
      <c r="G268" s="257" t="s">
        <v>174</v>
      </c>
      <c r="H268" s="258">
        <v>226.5</v>
      </c>
      <c r="I268" s="259"/>
      <c r="J268" s="260">
        <f>ROUND(I268*H268,2)</f>
        <v>0</v>
      </c>
      <c r="K268" s="256" t="s">
        <v>154</v>
      </c>
      <c r="L268" s="261"/>
      <c r="M268" s="262" t="s">
        <v>19</v>
      </c>
      <c r="N268" s="263" t="s">
        <v>46</v>
      </c>
      <c r="O268" s="86"/>
      <c r="P268" s="223">
        <f>O268*H268</f>
        <v>0</v>
      </c>
      <c r="Q268" s="223">
        <v>2.0000000000000002E-05</v>
      </c>
      <c r="R268" s="223">
        <f>Q268*H268</f>
        <v>0.0045300000000000002</v>
      </c>
      <c r="S268" s="223">
        <v>0</v>
      </c>
      <c r="T268" s="224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5" t="s">
        <v>183</v>
      </c>
      <c r="AT268" s="225" t="s">
        <v>167</v>
      </c>
      <c r="AU268" s="225" t="s">
        <v>84</v>
      </c>
      <c r="AY268" s="19" t="s">
        <v>148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9" t="s">
        <v>82</v>
      </c>
      <c r="BK268" s="226">
        <f>ROUND(I268*H268,2)</f>
        <v>0</v>
      </c>
      <c r="BL268" s="19" t="s">
        <v>175</v>
      </c>
      <c r="BM268" s="225" t="s">
        <v>359</v>
      </c>
    </row>
    <row r="269" s="13" customFormat="1">
      <c r="A269" s="13"/>
      <c r="B269" s="232"/>
      <c r="C269" s="233"/>
      <c r="D269" s="234" t="s">
        <v>159</v>
      </c>
      <c r="E269" s="235" t="s">
        <v>19</v>
      </c>
      <c r="F269" s="236" t="s">
        <v>160</v>
      </c>
      <c r="G269" s="233"/>
      <c r="H269" s="235" t="s">
        <v>19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159</v>
      </c>
      <c r="AU269" s="242" t="s">
        <v>84</v>
      </c>
      <c r="AV269" s="13" t="s">
        <v>82</v>
      </c>
      <c r="AW269" s="13" t="s">
        <v>37</v>
      </c>
      <c r="AX269" s="13" t="s">
        <v>75</v>
      </c>
      <c r="AY269" s="242" t="s">
        <v>148</v>
      </c>
    </row>
    <row r="270" s="13" customFormat="1">
      <c r="A270" s="13"/>
      <c r="B270" s="232"/>
      <c r="C270" s="233"/>
      <c r="D270" s="234" t="s">
        <v>159</v>
      </c>
      <c r="E270" s="235" t="s">
        <v>19</v>
      </c>
      <c r="F270" s="236" t="s">
        <v>281</v>
      </c>
      <c r="G270" s="233"/>
      <c r="H270" s="235" t="s">
        <v>19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159</v>
      </c>
      <c r="AU270" s="242" t="s">
        <v>84</v>
      </c>
      <c r="AV270" s="13" t="s">
        <v>82</v>
      </c>
      <c r="AW270" s="13" t="s">
        <v>37</v>
      </c>
      <c r="AX270" s="13" t="s">
        <v>75</v>
      </c>
      <c r="AY270" s="242" t="s">
        <v>148</v>
      </c>
    </row>
    <row r="271" s="14" customFormat="1">
      <c r="A271" s="14"/>
      <c r="B271" s="243"/>
      <c r="C271" s="244"/>
      <c r="D271" s="234" t="s">
        <v>159</v>
      </c>
      <c r="E271" s="245" t="s">
        <v>19</v>
      </c>
      <c r="F271" s="246" t="s">
        <v>282</v>
      </c>
      <c r="G271" s="244"/>
      <c r="H271" s="247">
        <v>211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159</v>
      </c>
      <c r="AU271" s="253" t="s">
        <v>84</v>
      </c>
      <c r="AV271" s="14" t="s">
        <v>84</v>
      </c>
      <c r="AW271" s="14" t="s">
        <v>37</v>
      </c>
      <c r="AX271" s="14" t="s">
        <v>75</v>
      </c>
      <c r="AY271" s="253" t="s">
        <v>148</v>
      </c>
    </row>
    <row r="272" s="13" customFormat="1">
      <c r="A272" s="13"/>
      <c r="B272" s="232"/>
      <c r="C272" s="233"/>
      <c r="D272" s="234" t="s">
        <v>159</v>
      </c>
      <c r="E272" s="235" t="s">
        <v>19</v>
      </c>
      <c r="F272" s="236" t="s">
        <v>288</v>
      </c>
      <c r="G272" s="233"/>
      <c r="H272" s="235" t="s">
        <v>19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159</v>
      </c>
      <c r="AU272" s="242" t="s">
        <v>84</v>
      </c>
      <c r="AV272" s="13" t="s">
        <v>82</v>
      </c>
      <c r="AW272" s="13" t="s">
        <v>37</v>
      </c>
      <c r="AX272" s="13" t="s">
        <v>75</v>
      </c>
      <c r="AY272" s="242" t="s">
        <v>148</v>
      </c>
    </row>
    <row r="273" s="14" customFormat="1">
      <c r="A273" s="14"/>
      <c r="B273" s="243"/>
      <c r="C273" s="244"/>
      <c r="D273" s="234" t="s">
        <v>159</v>
      </c>
      <c r="E273" s="245" t="s">
        <v>19</v>
      </c>
      <c r="F273" s="246" t="s">
        <v>289</v>
      </c>
      <c r="G273" s="244"/>
      <c r="H273" s="247">
        <v>15.5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159</v>
      </c>
      <c r="AU273" s="253" t="s">
        <v>84</v>
      </c>
      <c r="AV273" s="14" t="s">
        <v>84</v>
      </c>
      <c r="AW273" s="14" t="s">
        <v>37</v>
      </c>
      <c r="AX273" s="14" t="s">
        <v>75</v>
      </c>
      <c r="AY273" s="253" t="s">
        <v>148</v>
      </c>
    </row>
    <row r="274" s="15" customFormat="1">
      <c r="A274" s="15"/>
      <c r="B274" s="264"/>
      <c r="C274" s="265"/>
      <c r="D274" s="234" t="s">
        <v>159</v>
      </c>
      <c r="E274" s="266" t="s">
        <v>19</v>
      </c>
      <c r="F274" s="267" t="s">
        <v>264</v>
      </c>
      <c r="G274" s="265"/>
      <c r="H274" s="268">
        <v>226.5</v>
      </c>
      <c r="I274" s="269"/>
      <c r="J274" s="265"/>
      <c r="K274" s="265"/>
      <c r="L274" s="270"/>
      <c r="M274" s="271"/>
      <c r="N274" s="272"/>
      <c r="O274" s="272"/>
      <c r="P274" s="272"/>
      <c r="Q274" s="272"/>
      <c r="R274" s="272"/>
      <c r="S274" s="272"/>
      <c r="T274" s="27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4" t="s">
        <v>159</v>
      </c>
      <c r="AU274" s="274" t="s">
        <v>84</v>
      </c>
      <c r="AV274" s="15" t="s">
        <v>155</v>
      </c>
      <c r="AW274" s="15" t="s">
        <v>37</v>
      </c>
      <c r="AX274" s="15" t="s">
        <v>82</v>
      </c>
      <c r="AY274" s="274" t="s">
        <v>148</v>
      </c>
    </row>
    <row r="275" s="2" customFormat="1" ht="16.5" customHeight="1">
      <c r="A275" s="40"/>
      <c r="B275" s="41"/>
      <c r="C275" s="254" t="s">
        <v>360</v>
      </c>
      <c r="D275" s="254" t="s">
        <v>167</v>
      </c>
      <c r="E275" s="255" t="s">
        <v>361</v>
      </c>
      <c r="F275" s="256" t="s">
        <v>362</v>
      </c>
      <c r="G275" s="257" t="s">
        <v>174</v>
      </c>
      <c r="H275" s="258">
        <v>566.25</v>
      </c>
      <c r="I275" s="259"/>
      <c r="J275" s="260">
        <f>ROUND(I275*H275,2)</f>
        <v>0</v>
      </c>
      <c r="K275" s="256" t="s">
        <v>154</v>
      </c>
      <c r="L275" s="261"/>
      <c r="M275" s="262" t="s">
        <v>19</v>
      </c>
      <c r="N275" s="263" t="s">
        <v>46</v>
      </c>
      <c r="O275" s="86"/>
      <c r="P275" s="223">
        <f>O275*H275</f>
        <v>0</v>
      </c>
      <c r="Q275" s="223">
        <v>0.00036000000000000002</v>
      </c>
      <c r="R275" s="223">
        <f>Q275*H275</f>
        <v>0.20385</v>
      </c>
      <c r="S275" s="223">
        <v>0</v>
      </c>
      <c r="T275" s="224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5" t="s">
        <v>183</v>
      </c>
      <c r="AT275" s="225" t="s">
        <v>167</v>
      </c>
      <c r="AU275" s="225" t="s">
        <v>84</v>
      </c>
      <c r="AY275" s="19" t="s">
        <v>148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9" t="s">
        <v>82</v>
      </c>
      <c r="BK275" s="226">
        <f>ROUND(I275*H275,2)</f>
        <v>0</v>
      </c>
      <c r="BL275" s="19" t="s">
        <v>175</v>
      </c>
      <c r="BM275" s="225" t="s">
        <v>363</v>
      </c>
    </row>
    <row r="276" s="13" customFormat="1">
      <c r="A276" s="13"/>
      <c r="B276" s="232"/>
      <c r="C276" s="233"/>
      <c r="D276" s="234" t="s">
        <v>159</v>
      </c>
      <c r="E276" s="235" t="s">
        <v>19</v>
      </c>
      <c r="F276" s="236" t="s">
        <v>160</v>
      </c>
      <c r="G276" s="233"/>
      <c r="H276" s="235" t="s">
        <v>19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159</v>
      </c>
      <c r="AU276" s="242" t="s">
        <v>84</v>
      </c>
      <c r="AV276" s="13" t="s">
        <v>82</v>
      </c>
      <c r="AW276" s="13" t="s">
        <v>37</v>
      </c>
      <c r="AX276" s="13" t="s">
        <v>75</v>
      </c>
      <c r="AY276" s="242" t="s">
        <v>148</v>
      </c>
    </row>
    <row r="277" s="13" customFormat="1">
      <c r="A277" s="13"/>
      <c r="B277" s="232"/>
      <c r="C277" s="233"/>
      <c r="D277" s="234" t="s">
        <v>159</v>
      </c>
      <c r="E277" s="235" t="s">
        <v>19</v>
      </c>
      <c r="F277" s="236" t="s">
        <v>364</v>
      </c>
      <c r="G277" s="233"/>
      <c r="H277" s="235" t="s">
        <v>19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159</v>
      </c>
      <c r="AU277" s="242" t="s">
        <v>84</v>
      </c>
      <c r="AV277" s="13" t="s">
        <v>82</v>
      </c>
      <c r="AW277" s="13" t="s">
        <v>37</v>
      </c>
      <c r="AX277" s="13" t="s">
        <v>75</v>
      </c>
      <c r="AY277" s="242" t="s">
        <v>148</v>
      </c>
    </row>
    <row r="278" s="13" customFormat="1">
      <c r="A278" s="13"/>
      <c r="B278" s="232"/>
      <c r="C278" s="233"/>
      <c r="D278" s="234" t="s">
        <v>159</v>
      </c>
      <c r="E278" s="235" t="s">
        <v>19</v>
      </c>
      <c r="F278" s="236" t="s">
        <v>199</v>
      </c>
      <c r="G278" s="233"/>
      <c r="H278" s="235" t="s">
        <v>19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159</v>
      </c>
      <c r="AU278" s="242" t="s">
        <v>84</v>
      </c>
      <c r="AV278" s="13" t="s">
        <v>82</v>
      </c>
      <c r="AW278" s="13" t="s">
        <v>37</v>
      </c>
      <c r="AX278" s="13" t="s">
        <v>75</v>
      </c>
      <c r="AY278" s="242" t="s">
        <v>148</v>
      </c>
    </row>
    <row r="279" s="14" customFormat="1">
      <c r="A279" s="14"/>
      <c r="B279" s="243"/>
      <c r="C279" s="244"/>
      <c r="D279" s="234" t="s">
        <v>159</v>
      </c>
      <c r="E279" s="245" t="s">
        <v>19</v>
      </c>
      <c r="F279" s="246" t="s">
        <v>365</v>
      </c>
      <c r="G279" s="244"/>
      <c r="H279" s="247">
        <v>566.25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159</v>
      </c>
      <c r="AU279" s="253" t="s">
        <v>84</v>
      </c>
      <c r="AV279" s="14" t="s">
        <v>84</v>
      </c>
      <c r="AW279" s="14" t="s">
        <v>37</v>
      </c>
      <c r="AX279" s="14" t="s">
        <v>82</v>
      </c>
      <c r="AY279" s="253" t="s">
        <v>148</v>
      </c>
    </row>
    <row r="280" s="2" customFormat="1" ht="16.5" customHeight="1">
      <c r="A280" s="40"/>
      <c r="B280" s="41"/>
      <c r="C280" s="254" t="s">
        <v>366</v>
      </c>
      <c r="D280" s="254" t="s">
        <v>167</v>
      </c>
      <c r="E280" s="255" t="s">
        <v>324</v>
      </c>
      <c r="F280" s="256" t="s">
        <v>325</v>
      </c>
      <c r="G280" s="257" t="s">
        <v>174</v>
      </c>
      <c r="H280" s="258">
        <v>26.5</v>
      </c>
      <c r="I280" s="259"/>
      <c r="J280" s="260">
        <f>ROUND(I280*H280,2)</f>
        <v>0</v>
      </c>
      <c r="K280" s="256" t="s">
        <v>269</v>
      </c>
      <c r="L280" s="261"/>
      <c r="M280" s="262" t="s">
        <v>19</v>
      </c>
      <c r="N280" s="263" t="s">
        <v>46</v>
      </c>
      <c r="O280" s="86"/>
      <c r="P280" s="223">
        <f>O280*H280</f>
        <v>0</v>
      </c>
      <c r="Q280" s="223">
        <v>0.0043299999999999996</v>
      </c>
      <c r="R280" s="223">
        <f>Q280*H280</f>
        <v>0.11474499999999999</v>
      </c>
      <c r="S280" s="223">
        <v>0</v>
      </c>
      <c r="T280" s="224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5" t="s">
        <v>183</v>
      </c>
      <c r="AT280" s="225" t="s">
        <v>167</v>
      </c>
      <c r="AU280" s="225" t="s">
        <v>84</v>
      </c>
      <c r="AY280" s="19" t="s">
        <v>148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9" t="s">
        <v>82</v>
      </c>
      <c r="BK280" s="226">
        <f>ROUND(I280*H280,2)</f>
        <v>0</v>
      </c>
      <c r="BL280" s="19" t="s">
        <v>175</v>
      </c>
      <c r="BM280" s="225" t="s">
        <v>367</v>
      </c>
    </row>
    <row r="281" s="13" customFormat="1">
      <c r="A281" s="13"/>
      <c r="B281" s="232"/>
      <c r="C281" s="233"/>
      <c r="D281" s="234" t="s">
        <v>159</v>
      </c>
      <c r="E281" s="235" t="s">
        <v>19</v>
      </c>
      <c r="F281" s="236" t="s">
        <v>160</v>
      </c>
      <c r="G281" s="233"/>
      <c r="H281" s="235" t="s">
        <v>19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159</v>
      </c>
      <c r="AU281" s="242" t="s">
        <v>84</v>
      </c>
      <c r="AV281" s="13" t="s">
        <v>82</v>
      </c>
      <c r="AW281" s="13" t="s">
        <v>37</v>
      </c>
      <c r="AX281" s="13" t="s">
        <v>75</v>
      </c>
      <c r="AY281" s="242" t="s">
        <v>148</v>
      </c>
    </row>
    <row r="282" s="13" customFormat="1">
      <c r="A282" s="13"/>
      <c r="B282" s="232"/>
      <c r="C282" s="233"/>
      <c r="D282" s="234" t="s">
        <v>159</v>
      </c>
      <c r="E282" s="235" t="s">
        <v>19</v>
      </c>
      <c r="F282" s="236" t="s">
        <v>368</v>
      </c>
      <c r="G282" s="233"/>
      <c r="H282" s="235" t="s">
        <v>19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159</v>
      </c>
      <c r="AU282" s="242" t="s">
        <v>84</v>
      </c>
      <c r="AV282" s="13" t="s">
        <v>82</v>
      </c>
      <c r="AW282" s="13" t="s">
        <v>37</v>
      </c>
      <c r="AX282" s="13" t="s">
        <v>75</v>
      </c>
      <c r="AY282" s="242" t="s">
        <v>148</v>
      </c>
    </row>
    <row r="283" s="14" customFormat="1">
      <c r="A283" s="14"/>
      <c r="B283" s="243"/>
      <c r="C283" s="244"/>
      <c r="D283" s="234" t="s">
        <v>159</v>
      </c>
      <c r="E283" s="245" t="s">
        <v>19</v>
      </c>
      <c r="F283" s="246" t="s">
        <v>369</v>
      </c>
      <c r="G283" s="244"/>
      <c r="H283" s="247">
        <v>26.5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159</v>
      </c>
      <c r="AU283" s="253" t="s">
        <v>84</v>
      </c>
      <c r="AV283" s="14" t="s">
        <v>84</v>
      </c>
      <c r="AW283" s="14" t="s">
        <v>37</v>
      </c>
      <c r="AX283" s="14" t="s">
        <v>82</v>
      </c>
      <c r="AY283" s="253" t="s">
        <v>148</v>
      </c>
    </row>
    <row r="284" s="2" customFormat="1" ht="16.5" customHeight="1">
      <c r="A284" s="40"/>
      <c r="B284" s="41"/>
      <c r="C284" s="254" t="s">
        <v>370</v>
      </c>
      <c r="D284" s="254" t="s">
        <v>167</v>
      </c>
      <c r="E284" s="255" t="s">
        <v>371</v>
      </c>
      <c r="F284" s="256" t="s">
        <v>372</v>
      </c>
      <c r="G284" s="257" t="s">
        <v>174</v>
      </c>
      <c r="H284" s="258">
        <v>566.25</v>
      </c>
      <c r="I284" s="259"/>
      <c r="J284" s="260">
        <f>ROUND(I284*H284,2)</f>
        <v>0</v>
      </c>
      <c r="K284" s="256" t="s">
        <v>154</v>
      </c>
      <c r="L284" s="261"/>
      <c r="M284" s="262" t="s">
        <v>19</v>
      </c>
      <c r="N284" s="263" t="s">
        <v>46</v>
      </c>
      <c r="O284" s="86"/>
      <c r="P284" s="223">
        <f>O284*H284</f>
        <v>0</v>
      </c>
      <c r="Q284" s="223">
        <v>0.00092000000000000003</v>
      </c>
      <c r="R284" s="223">
        <f>Q284*H284</f>
        <v>0.52095000000000002</v>
      </c>
      <c r="S284" s="223">
        <v>0</v>
      </c>
      <c r="T284" s="224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5" t="s">
        <v>183</v>
      </c>
      <c r="AT284" s="225" t="s">
        <v>167</v>
      </c>
      <c r="AU284" s="225" t="s">
        <v>84</v>
      </c>
      <c r="AY284" s="19" t="s">
        <v>148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9" t="s">
        <v>82</v>
      </c>
      <c r="BK284" s="226">
        <f>ROUND(I284*H284,2)</f>
        <v>0</v>
      </c>
      <c r="BL284" s="19" t="s">
        <v>175</v>
      </c>
      <c r="BM284" s="225" t="s">
        <v>373</v>
      </c>
    </row>
    <row r="285" s="13" customFormat="1">
      <c r="A285" s="13"/>
      <c r="B285" s="232"/>
      <c r="C285" s="233"/>
      <c r="D285" s="234" t="s">
        <v>159</v>
      </c>
      <c r="E285" s="235" t="s">
        <v>19</v>
      </c>
      <c r="F285" s="236" t="s">
        <v>160</v>
      </c>
      <c r="G285" s="233"/>
      <c r="H285" s="235" t="s">
        <v>19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159</v>
      </c>
      <c r="AU285" s="242" t="s">
        <v>84</v>
      </c>
      <c r="AV285" s="13" t="s">
        <v>82</v>
      </c>
      <c r="AW285" s="13" t="s">
        <v>37</v>
      </c>
      <c r="AX285" s="13" t="s">
        <v>75</v>
      </c>
      <c r="AY285" s="242" t="s">
        <v>148</v>
      </c>
    </row>
    <row r="286" s="13" customFormat="1">
      <c r="A286" s="13"/>
      <c r="B286" s="232"/>
      <c r="C286" s="233"/>
      <c r="D286" s="234" t="s">
        <v>159</v>
      </c>
      <c r="E286" s="235" t="s">
        <v>19</v>
      </c>
      <c r="F286" s="236" t="s">
        <v>364</v>
      </c>
      <c r="G286" s="233"/>
      <c r="H286" s="235" t="s">
        <v>19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159</v>
      </c>
      <c r="AU286" s="242" t="s">
        <v>84</v>
      </c>
      <c r="AV286" s="13" t="s">
        <v>82</v>
      </c>
      <c r="AW286" s="13" t="s">
        <v>37</v>
      </c>
      <c r="AX286" s="13" t="s">
        <v>75</v>
      </c>
      <c r="AY286" s="242" t="s">
        <v>148</v>
      </c>
    </row>
    <row r="287" s="13" customFormat="1">
      <c r="A287" s="13"/>
      <c r="B287" s="232"/>
      <c r="C287" s="233"/>
      <c r="D287" s="234" t="s">
        <v>159</v>
      </c>
      <c r="E287" s="235" t="s">
        <v>19</v>
      </c>
      <c r="F287" s="236" t="s">
        <v>199</v>
      </c>
      <c r="G287" s="233"/>
      <c r="H287" s="235" t="s">
        <v>19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159</v>
      </c>
      <c r="AU287" s="242" t="s">
        <v>84</v>
      </c>
      <c r="AV287" s="13" t="s">
        <v>82</v>
      </c>
      <c r="AW287" s="13" t="s">
        <v>37</v>
      </c>
      <c r="AX287" s="13" t="s">
        <v>75</v>
      </c>
      <c r="AY287" s="242" t="s">
        <v>148</v>
      </c>
    </row>
    <row r="288" s="14" customFormat="1">
      <c r="A288" s="14"/>
      <c r="B288" s="243"/>
      <c r="C288" s="244"/>
      <c r="D288" s="234" t="s">
        <v>159</v>
      </c>
      <c r="E288" s="245" t="s">
        <v>19</v>
      </c>
      <c r="F288" s="246" t="s">
        <v>365</v>
      </c>
      <c r="G288" s="244"/>
      <c r="H288" s="247">
        <v>566.25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159</v>
      </c>
      <c r="AU288" s="253" t="s">
        <v>84</v>
      </c>
      <c r="AV288" s="14" t="s">
        <v>84</v>
      </c>
      <c r="AW288" s="14" t="s">
        <v>37</v>
      </c>
      <c r="AX288" s="14" t="s">
        <v>82</v>
      </c>
      <c r="AY288" s="253" t="s">
        <v>148</v>
      </c>
    </row>
    <row r="289" s="12" customFormat="1" ht="25.92" customHeight="1">
      <c r="A289" s="12"/>
      <c r="B289" s="198"/>
      <c r="C289" s="199"/>
      <c r="D289" s="200" t="s">
        <v>74</v>
      </c>
      <c r="E289" s="201" t="s">
        <v>374</v>
      </c>
      <c r="F289" s="201" t="s">
        <v>375</v>
      </c>
      <c r="G289" s="199"/>
      <c r="H289" s="199"/>
      <c r="I289" s="202"/>
      <c r="J289" s="203">
        <f>BK289</f>
        <v>0</v>
      </c>
      <c r="K289" s="199"/>
      <c r="L289" s="204"/>
      <c r="M289" s="205"/>
      <c r="N289" s="206"/>
      <c r="O289" s="206"/>
      <c r="P289" s="207">
        <f>P290+SUM(P291:P297)+P303+P326</f>
        <v>0</v>
      </c>
      <c r="Q289" s="206"/>
      <c r="R289" s="207">
        <f>R290+SUM(R291:R297)+R303+R326</f>
        <v>0</v>
      </c>
      <c r="S289" s="206"/>
      <c r="T289" s="208">
        <f>T290+SUM(T291:T297)+T303+T326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9" t="s">
        <v>188</v>
      </c>
      <c r="AT289" s="210" t="s">
        <v>74</v>
      </c>
      <c r="AU289" s="210" t="s">
        <v>75</v>
      </c>
      <c r="AY289" s="209" t="s">
        <v>148</v>
      </c>
      <c r="BK289" s="211">
        <f>BK290+SUM(BK291:BK297)+BK303+BK326</f>
        <v>0</v>
      </c>
    </row>
    <row r="290" s="2" customFormat="1" ht="16.5" customHeight="1">
      <c r="A290" s="40"/>
      <c r="B290" s="41"/>
      <c r="C290" s="214" t="s">
        <v>376</v>
      </c>
      <c r="D290" s="214" t="s">
        <v>150</v>
      </c>
      <c r="E290" s="215" t="s">
        <v>377</v>
      </c>
      <c r="F290" s="216" t="s">
        <v>378</v>
      </c>
      <c r="G290" s="217" t="s">
        <v>268</v>
      </c>
      <c r="H290" s="218">
        <v>1</v>
      </c>
      <c r="I290" s="219"/>
      <c r="J290" s="220">
        <f>ROUND(I290*H290,2)</f>
        <v>0</v>
      </c>
      <c r="K290" s="216" t="s">
        <v>269</v>
      </c>
      <c r="L290" s="46"/>
      <c r="M290" s="221" t="s">
        <v>19</v>
      </c>
      <c r="N290" s="222" t="s">
        <v>46</v>
      </c>
      <c r="O290" s="86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5" t="s">
        <v>379</v>
      </c>
      <c r="AT290" s="225" t="s">
        <v>150</v>
      </c>
      <c r="AU290" s="225" t="s">
        <v>82</v>
      </c>
      <c r="AY290" s="19" t="s">
        <v>148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9" t="s">
        <v>82</v>
      </c>
      <c r="BK290" s="226">
        <f>ROUND(I290*H290,2)</f>
        <v>0</v>
      </c>
      <c r="BL290" s="19" t="s">
        <v>379</v>
      </c>
      <c r="BM290" s="225" t="s">
        <v>380</v>
      </c>
    </row>
    <row r="291" s="13" customFormat="1">
      <c r="A291" s="13"/>
      <c r="B291" s="232"/>
      <c r="C291" s="233"/>
      <c r="D291" s="234" t="s">
        <v>159</v>
      </c>
      <c r="E291" s="235" t="s">
        <v>19</v>
      </c>
      <c r="F291" s="236" t="s">
        <v>381</v>
      </c>
      <c r="G291" s="233"/>
      <c r="H291" s="235" t="s">
        <v>19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159</v>
      </c>
      <c r="AU291" s="242" t="s">
        <v>82</v>
      </c>
      <c r="AV291" s="13" t="s">
        <v>82</v>
      </c>
      <c r="AW291" s="13" t="s">
        <v>37</v>
      </c>
      <c r="AX291" s="13" t="s">
        <v>75</v>
      </c>
      <c r="AY291" s="242" t="s">
        <v>148</v>
      </c>
    </row>
    <row r="292" s="14" customFormat="1">
      <c r="A292" s="14"/>
      <c r="B292" s="243"/>
      <c r="C292" s="244"/>
      <c r="D292" s="234" t="s">
        <v>159</v>
      </c>
      <c r="E292" s="245" t="s">
        <v>19</v>
      </c>
      <c r="F292" s="246" t="s">
        <v>82</v>
      </c>
      <c r="G292" s="244"/>
      <c r="H292" s="247">
        <v>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159</v>
      </c>
      <c r="AU292" s="253" t="s">
        <v>82</v>
      </c>
      <c r="AV292" s="14" t="s">
        <v>84</v>
      </c>
      <c r="AW292" s="14" t="s">
        <v>37</v>
      </c>
      <c r="AX292" s="14" t="s">
        <v>75</v>
      </c>
      <c r="AY292" s="253" t="s">
        <v>148</v>
      </c>
    </row>
    <row r="293" s="15" customFormat="1">
      <c r="A293" s="15"/>
      <c r="B293" s="264"/>
      <c r="C293" s="265"/>
      <c r="D293" s="234" t="s">
        <v>159</v>
      </c>
      <c r="E293" s="266" t="s">
        <v>19</v>
      </c>
      <c r="F293" s="267" t="s">
        <v>264</v>
      </c>
      <c r="G293" s="265"/>
      <c r="H293" s="268">
        <v>1</v>
      </c>
      <c r="I293" s="269"/>
      <c r="J293" s="265"/>
      <c r="K293" s="265"/>
      <c r="L293" s="270"/>
      <c r="M293" s="271"/>
      <c r="N293" s="272"/>
      <c r="O293" s="272"/>
      <c r="P293" s="272"/>
      <c r="Q293" s="272"/>
      <c r="R293" s="272"/>
      <c r="S293" s="272"/>
      <c r="T293" s="27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4" t="s">
        <v>159</v>
      </c>
      <c r="AU293" s="274" t="s">
        <v>82</v>
      </c>
      <c r="AV293" s="15" t="s">
        <v>155</v>
      </c>
      <c r="AW293" s="15" t="s">
        <v>37</v>
      </c>
      <c r="AX293" s="15" t="s">
        <v>82</v>
      </c>
      <c r="AY293" s="274" t="s">
        <v>148</v>
      </c>
    </row>
    <row r="294" s="2" customFormat="1" ht="16.5" customHeight="1">
      <c r="A294" s="40"/>
      <c r="B294" s="41"/>
      <c r="C294" s="214" t="s">
        <v>382</v>
      </c>
      <c r="D294" s="214" t="s">
        <v>150</v>
      </c>
      <c r="E294" s="215" t="s">
        <v>383</v>
      </c>
      <c r="F294" s="216" t="s">
        <v>384</v>
      </c>
      <c r="G294" s="217" t="s">
        <v>268</v>
      </c>
      <c r="H294" s="218">
        <v>1</v>
      </c>
      <c r="I294" s="219"/>
      <c r="J294" s="220">
        <f>ROUND(I294*H294,2)</f>
        <v>0</v>
      </c>
      <c r="K294" s="216" t="s">
        <v>154</v>
      </c>
      <c r="L294" s="46"/>
      <c r="M294" s="221" t="s">
        <v>19</v>
      </c>
      <c r="N294" s="222" t="s">
        <v>46</v>
      </c>
      <c r="O294" s="86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5" t="s">
        <v>379</v>
      </c>
      <c r="AT294" s="225" t="s">
        <v>150</v>
      </c>
      <c r="AU294" s="225" t="s">
        <v>82</v>
      </c>
      <c r="AY294" s="19" t="s">
        <v>148</v>
      </c>
      <c r="BE294" s="226">
        <f>IF(N294="základní",J294,0)</f>
        <v>0</v>
      </c>
      <c r="BF294" s="226">
        <f>IF(N294="snížená",J294,0)</f>
        <v>0</v>
      </c>
      <c r="BG294" s="226">
        <f>IF(N294="zákl. přenesená",J294,0)</f>
        <v>0</v>
      </c>
      <c r="BH294" s="226">
        <f>IF(N294="sníž. přenesená",J294,0)</f>
        <v>0</v>
      </c>
      <c r="BI294" s="226">
        <f>IF(N294="nulová",J294,0)</f>
        <v>0</v>
      </c>
      <c r="BJ294" s="19" t="s">
        <v>82</v>
      </c>
      <c r="BK294" s="226">
        <f>ROUND(I294*H294,2)</f>
        <v>0</v>
      </c>
      <c r="BL294" s="19" t="s">
        <v>379</v>
      </c>
      <c r="BM294" s="225" t="s">
        <v>385</v>
      </c>
    </row>
    <row r="295" s="2" customFormat="1">
      <c r="A295" s="40"/>
      <c r="B295" s="41"/>
      <c r="C295" s="42"/>
      <c r="D295" s="227" t="s">
        <v>157</v>
      </c>
      <c r="E295" s="42"/>
      <c r="F295" s="228" t="s">
        <v>386</v>
      </c>
      <c r="G295" s="42"/>
      <c r="H295" s="42"/>
      <c r="I295" s="229"/>
      <c r="J295" s="42"/>
      <c r="K295" s="42"/>
      <c r="L295" s="46"/>
      <c r="M295" s="230"/>
      <c r="N295" s="231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157</v>
      </c>
      <c r="AU295" s="19" t="s">
        <v>82</v>
      </c>
    </row>
    <row r="296" s="2" customFormat="1">
      <c r="A296" s="40"/>
      <c r="B296" s="41"/>
      <c r="C296" s="42"/>
      <c r="D296" s="234" t="s">
        <v>387</v>
      </c>
      <c r="E296" s="42"/>
      <c r="F296" s="275" t="s">
        <v>388</v>
      </c>
      <c r="G296" s="42"/>
      <c r="H296" s="42"/>
      <c r="I296" s="229"/>
      <c r="J296" s="42"/>
      <c r="K296" s="42"/>
      <c r="L296" s="46"/>
      <c r="M296" s="230"/>
      <c r="N296" s="231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387</v>
      </c>
      <c r="AU296" s="19" t="s">
        <v>82</v>
      </c>
    </row>
    <row r="297" s="12" customFormat="1" ht="22.8" customHeight="1">
      <c r="A297" s="12"/>
      <c r="B297" s="198"/>
      <c r="C297" s="199"/>
      <c r="D297" s="200" t="s">
        <v>74</v>
      </c>
      <c r="E297" s="212" t="s">
        <v>389</v>
      </c>
      <c r="F297" s="212" t="s">
        <v>390</v>
      </c>
      <c r="G297" s="199"/>
      <c r="H297" s="199"/>
      <c r="I297" s="202"/>
      <c r="J297" s="213">
        <f>BK297</f>
        <v>0</v>
      </c>
      <c r="K297" s="199"/>
      <c r="L297" s="204"/>
      <c r="M297" s="205"/>
      <c r="N297" s="206"/>
      <c r="O297" s="206"/>
      <c r="P297" s="207">
        <f>SUM(P298:P302)</f>
        <v>0</v>
      </c>
      <c r="Q297" s="206"/>
      <c r="R297" s="207">
        <f>SUM(R298:R302)</f>
        <v>0</v>
      </c>
      <c r="S297" s="206"/>
      <c r="T297" s="208">
        <f>SUM(T298:T302)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9" t="s">
        <v>188</v>
      </c>
      <c r="AT297" s="210" t="s">
        <v>74</v>
      </c>
      <c r="AU297" s="210" t="s">
        <v>82</v>
      </c>
      <c r="AY297" s="209" t="s">
        <v>148</v>
      </c>
      <c r="BK297" s="211">
        <f>SUM(BK298:BK302)</f>
        <v>0</v>
      </c>
    </row>
    <row r="298" s="2" customFormat="1" ht="16.5" customHeight="1">
      <c r="A298" s="40"/>
      <c r="B298" s="41"/>
      <c r="C298" s="214" t="s">
        <v>391</v>
      </c>
      <c r="D298" s="214" t="s">
        <v>150</v>
      </c>
      <c r="E298" s="215" t="s">
        <v>392</v>
      </c>
      <c r="F298" s="216" t="s">
        <v>393</v>
      </c>
      <c r="G298" s="217" t="s">
        <v>268</v>
      </c>
      <c r="H298" s="218">
        <v>1</v>
      </c>
      <c r="I298" s="219"/>
      <c r="J298" s="220">
        <f>ROUND(I298*H298,2)</f>
        <v>0</v>
      </c>
      <c r="K298" s="216" t="s">
        <v>154</v>
      </c>
      <c r="L298" s="46"/>
      <c r="M298" s="221" t="s">
        <v>19</v>
      </c>
      <c r="N298" s="222" t="s">
        <v>46</v>
      </c>
      <c r="O298" s="86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5" t="s">
        <v>379</v>
      </c>
      <c r="AT298" s="225" t="s">
        <v>150</v>
      </c>
      <c r="AU298" s="225" t="s">
        <v>84</v>
      </c>
      <c r="AY298" s="19" t="s">
        <v>148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9" t="s">
        <v>82</v>
      </c>
      <c r="BK298" s="226">
        <f>ROUND(I298*H298,2)</f>
        <v>0</v>
      </c>
      <c r="BL298" s="19" t="s">
        <v>379</v>
      </c>
      <c r="BM298" s="225" t="s">
        <v>394</v>
      </c>
    </row>
    <row r="299" s="2" customFormat="1">
      <c r="A299" s="40"/>
      <c r="B299" s="41"/>
      <c r="C299" s="42"/>
      <c r="D299" s="227" t="s">
        <v>157</v>
      </c>
      <c r="E299" s="42"/>
      <c r="F299" s="228" t="s">
        <v>395</v>
      </c>
      <c r="G299" s="42"/>
      <c r="H299" s="42"/>
      <c r="I299" s="229"/>
      <c r="J299" s="42"/>
      <c r="K299" s="42"/>
      <c r="L299" s="46"/>
      <c r="M299" s="230"/>
      <c r="N299" s="231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157</v>
      </c>
      <c r="AU299" s="19" t="s">
        <v>84</v>
      </c>
    </row>
    <row r="300" s="13" customFormat="1">
      <c r="A300" s="13"/>
      <c r="B300" s="232"/>
      <c r="C300" s="233"/>
      <c r="D300" s="234" t="s">
        <v>159</v>
      </c>
      <c r="E300" s="235" t="s">
        <v>19</v>
      </c>
      <c r="F300" s="236" t="s">
        <v>396</v>
      </c>
      <c r="G300" s="233"/>
      <c r="H300" s="235" t="s">
        <v>19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159</v>
      </c>
      <c r="AU300" s="242" t="s">
        <v>84</v>
      </c>
      <c r="AV300" s="13" t="s">
        <v>82</v>
      </c>
      <c r="AW300" s="13" t="s">
        <v>37</v>
      </c>
      <c r="AX300" s="13" t="s">
        <v>75</v>
      </c>
      <c r="AY300" s="242" t="s">
        <v>148</v>
      </c>
    </row>
    <row r="301" s="13" customFormat="1">
      <c r="A301" s="13"/>
      <c r="B301" s="232"/>
      <c r="C301" s="233"/>
      <c r="D301" s="234" t="s">
        <v>159</v>
      </c>
      <c r="E301" s="235" t="s">
        <v>19</v>
      </c>
      <c r="F301" s="236" t="s">
        <v>397</v>
      </c>
      <c r="G301" s="233"/>
      <c r="H301" s="235" t="s">
        <v>19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159</v>
      </c>
      <c r="AU301" s="242" t="s">
        <v>84</v>
      </c>
      <c r="AV301" s="13" t="s">
        <v>82</v>
      </c>
      <c r="AW301" s="13" t="s">
        <v>37</v>
      </c>
      <c r="AX301" s="13" t="s">
        <v>75</v>
      </c>
      <c r="AY301" s="242" t="s">
        <v>148</v>
      </c>
    </row>
    <row r="302" s="14" customFormat="1">
      <c r="A302" s="14"/>
      <c r="B302" s="243"/>
      <c r="C302" s="244"/>
      <c r="D302" s="234" t="s">
        <v>159</v>
      </c>
      <c r="E302" s="245" t="s">
        <v>19</v>
      </c>
      <c r="F302" s="246" t="s">
        <v>82</v>
      </c>
      <c r="G302" s="244"/>
      <c r="H302" s="247">
        <v>1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159</v>
      </c>
      <c r="AU302" s="253" t="s">
        <v>84</v>
      </c>
      <c r="AV302" s="14" t="s">
        <v>84</v>
      </c>
      <c r="AW302" s="14" t="s">
        <v>37</v>
      </c>
      <c r="AX302" s="14" t="s">
        <v>82</v>
      </c>
      <c r="AY302" s="253" t="s">
        <v>148</v>
      </c>
    </row>
    <row r="303" s="12" customFormat="1" ht="22.8" customHeight="1">
      <c r="A303" s="12"/>
      <c r="B303" s="198"/>
      <c r="C303" s="199"/>
      <c r="D303" s="200" t="s">
        <v>74</v>
      </c>
      <c r="E303" s="212" t="s">
        <v>398</v>
      </c>
      <c r="F303" s="212" t="s">
        <v>399</v>
      </c>
      <c r="G303" s="199"/>
      <c r="H303" s="199"/>
      <c r="I303" s="202"/>
      <c r="J303" s="213">
        <f>BK303</f>
        <v>0</v>
      </c>
      <c r="K303" s="199"/>
      <c r="L303" s="204"/>
      <c r="M303" s="205"/>
      <c r="N303" s="206"/>
      <c r="O303" s="206"/>
      <c r="P303" s="207">
        <f>SUM(P304:P325)</f>
        <v>0</v>
      </c>
      <c r="Q303" s="206"/>
      <c r="R303" s="207">
        <f>SUM(R304:R325)</f>
        <v>0</v>
      </c>
      <c r="S303" s="206"/>
      <c r="T303" s="208">
        <f>SUM(T304:T325)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9" t="s">
        <v>188</v>
      </c>
      <c r="AT303" s="210" t="s">
        <v>74</v>
      </c>
      <c r="AU303" s="210" t="s">
        <v>82</v>
      </c>
      <c r="AY303" s="209" t="s">
        <v>148</v>
      </c>
      <c r="BK303" s="211">
        <f>SUM(BK304:BK325)</f>
        <v>0</v>
      </c>
    </row>
    <row r="304" s="2" customFormat="1" ht="16.5" customHeight="1">
      <c r="A304" s="40"/>
      <c r="B304" s="41"/>
      <c r="C304" s="214" t="s">
        <v>400</v>
      </c>
      <c r="D304" s="214" t="s">
        <v>150</v>
      </c>
      <c r="E304" s="215" t="s">
        <v>401</v>
      </c>
      <c r="F304" s="216" t="s">
        <v>402</v>
      </c>
      <c r="G304" s="217" t="s">
        <v>268</v>
      </c>
      <c r="H304" s="218">
        <v>1</v>
      </c>
      <c r="I304" s="219"/>
      <c r="J304" s="220">
        <f>ROUND(I304*H304,2)</f>
        <v>0</v>
      </c>
      <c r="K304" s="216" t="s">
        <v>154</v>
      </c>
      <c r="L304" s="46"/>
      <c r="M304" s="221" t="s">
        <v>19</v>
      </c>
      <c r="N304" s="222" t="s">
        <v>46</v>
      </c>
      <c r="O304" s="86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379</v>
      </c>
      <c r="AT304" s="225" t="s">
        <v>150</v>
      </c>
      <c r="AU304" s="225" t="s">
        <v>84</v>
      </c>
      <c r="AY304" s="19" t="s">
        <v>148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82</v>
      </c>
      <c r="BK304" s="226">
        <f>ROUND(I304*H304,2)</f>
        <v>0</v>
      </c>
      <c r="BL304" s="19" t="s">
        <v>379</v>
      </c>
      <c r="BM304" s="225" t="s">
        <v>403</v>
      </c>
    </row>
    <row r="305" s="2" customFormat="1">
      <c r="A305" s="40"/>
      <c r="B305" s="41"/>
      <c r="C305" s="42"/>
      <c r="D305" s="227" t="s">
        <v>157</v>
      </c>
      <c r="E305" s="42"/>
      <c r="F305" s="228" t="s">
        <v>404</v>
      </c>
      <c r="G305" s="42"/>
      <c r="H305" s="42"/>
      <c r="I305" s="229"/>
      <c r="J305" s="42"/>
      <c r="K305" s="42"/>
      <c r="L305" s="46"/>
      <c r="M305" s="230"/>
      <c r="N305" s="231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157</v>
      </c>
      <c r="AU305" s="19" t="s">
        <v>84</v>
      </c>
    </row>
    <row r="306" s="13" customFormat="1">
      <c r="A306" s="13"/>
      <c r="B306" s="232"/>
      <c r="C306" s="233"/>
      <c r="D306" s="234" t="s">
        <v>159</v>
      </c>
      <c r="E306" s="235" t="s">
        <v>19</v>
      </c>
      <c r="F306" s="236" t="s">
        <v>396</v>
      </c>
      <c r="G306" s="233"/>
      <c r="H306" s="235" t="s">
        <v>19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159</v>
      </c>
      <c r="AU306" s="242" t="s">
        <v>84</v>
      </c>
      <c r="AV306" s="13" t="s">
        <v>82</v>
      </c>
      <c r="AW306" s="13" t="s">
        <v>37</v>
      </c>
      <c r="AX306" s="13" t="s">
        <v>75</v>
      </c>
      <c r="AY306" s="242" t="s">
        <v>148</v>
      </c>
    </row>
    <row r="307" s="13" customFormat="1">
      <c r="A307" s="13"/>
      <c r="B307" s="232"/>
      <c r="C307" s="233"/>
      <c r="D307" s="234" t="s">
        <v>159</v>
      </c>
      <c r="E307" s="235" t="s">
        <v>19</v>
      </c>
      <c r="F307" s="236" t="s">
        <v>397</v>
      </c>
      <c r="G307" s="233"/>
      <c r="H307" s="235" t="s">
        <v>19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159</v>
      </c>
      <c r="AU307" s="242" t="s">
        <v>84</v>
      </c>
      <c r="AV307" s="13" t="s">
        <v>82</v>
      </c>
      <c r="AW307" s="13" t="s">
        <v>37</v>
      </c>
      <c r="AX307" s="13" t="s">
        <v>75</v>
      </c>
      <c r="AY307" s="242" t="s">
        <v>148</v>
      </c>
    </row>
    <row r="308" s="14" customFormat="1">
      <c r="A308" s="14"/>
      <c r="B308" s="243"/>
      <c r="C308" s="244"/>
      <c r="D308" s="234" t="s">
        <v>159</v>
      </c>
      <c r="E308" s="245" t="s">
        <v>19</v>
      </c>
      <c r="F308" s="246" t="s">
        <v>82</v>
      </c>
      <c r="G308" s="244"/>
      <c r="H308" s="247">
        <v>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159</v>
      </c>
      <c r="AU308" s="253" t="s">
        <v>84</v>
      </c>
      <c r="AV308" s="14" t="s">
        <v>84</v>
      </c>
      <c r="AW308" s="14" t="s">
        <v>37</v>
      </c>
      <c r="AX308" s="14" t="s">
        <v>82</v>
      </c>
      <c r="AY308" s="253" t="s">
        <v>148</v>
      </c>
    </row>
    <row r="309" s="2" customFormat="1" ht="16.5" customHeight="1">
      <c r="A309" s="40"/>
      <c r="B309" s="41"/>
      <c r="C309" s="214" t="s">
        <v>405</v>
      </c>
      <c r="D309" s="214" t="s">
        <v>150</v>
      </c>
      <c r="E309" s="215" t="s">
        <v>406</v>
      </c>
      <c r="F309" s="216" t="s">
        <v>407</v>
      </c>
      <c r="G309" s="217" t="s">
        <v>268</v>
      </c>
      <c r="H309" s="218">
        <v>1</v>
      </c>
      <c r="I309" s="219"/>
      <c r="J309" s="220">
        <f>ROUND(I309*H309,2)</f>
        <v>0</v>
      </c>
      <c r="K309" s="216" t="s">
        <v>154</v>
      </c>
      <c r="L309" s="46"/>
      <c r="M309" s="221" t="s">
        <v>19</v>
      </c>
      <c r="N309" s="222" t="s">
        <v>46</v>
      </c>
      <c r="O309" s="86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5" t="s">
        <v>379</v>
      </c>
      <c r="AT309" s="225" t="s">
        <v>150</v>
      </c>
      <c r="AU309" s="225" t="s">
        <v>84</v>
      </c>
      <c r="AY309" s="19" t="s">
        <v>148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9" t="s">
        <v>82</v>
      </c>
      <c r="BK309" s="226">
        <f>ROUND(I309*H309,2)</f>
        <v>0</v>
      </c>
      <c r="BL309" s="19" t="s">
        <v>379</v>
      </c>
      <c r="BM309" s="225" t="s">
        <v>408</v>
      </c>
    </row>
    <row r="310" s="2" customFormat="1">
      <c r="A310" s="40"/>
      <c r="B310" s="41"/>
      <c r="C310" s="42"/>
      <c r="D310" s="227" t="s">
        <v>157</v>
      </c>
      <c r="E310" s="42"/>
      <c r="F310" s="228" t="s">
        <v>409</v>
      </c>
      <c r="G310" s="42"/>
      <c r="H310" s="42"/>
      <c r="I310" s="229"/>
      <c r="J310" s="42"/>
      <c r="K310" s="42"/>
      <c r="L310" s="46"/>
      <c r="M310" s="230"/>
      <c r="N310" s="231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157</v>
      </c>
      <c r="AU310" s="19" t="s">
        <v>84</v>
      </c>
    </row>
    <row r="311" s="13" customFormat="1">
      <c r="A311" s="13"/>
      <c r="B311" s="232"/>
      <c r="C311" s="233"/>
      <c r="D311" s="234" t="s">
        <v>159</v>
      </c>
      <c r="E311" s="235" t="s">
        <v>19</v>
      </c>
      <c r="F311" s="236" t="s">
        <v>396</v>
      </c>
      <c r="G311" s="233"/>
      <c r="H311" s="235" t="s">
        <v>19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159</v>
      </c>
      <c r="AU311" s="242" t="s">
        <v>84</v>
      </c>
      <c r="AV311" s="13" t="s">
        <v>82</v>
      </c>
      <c r="AW311" s="13" t="s">
        <v>37</v>
      </c>
      <c r="AX311" s="13" t="s">
        <v>75</v>
      </c>
      <c r="AY311" s="242" t="s">
        <v>148</v>
      </c>
    </row>
    <row r="312" s="13" customFormat="1">
      <c r="A312" s="13"/>
      <c r="B312" s="232"/>
      <c r="C312" s="233"/>
      <c r="D312" s="234" t="s">
        <v>159</v>
      </c>
      <c r="E312" s="235" t="s">
        <v>19</v>
      </c>
      <c r="F312" s="236" t="s">
        <v>410</v>
      </c>
      <c r="G312" s="233"/>
      <c r="H312" s="235" t="s">
        <v>19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159</v>
      </c>
      <c r="AU312" s="242" t="s">
        <v>84</v>
      </c>
      <c r="AV312" s="13" t="s">
        <v>82</v>
      </c>
      <c r="AW312" s="13" t="s">
        <v>37</v>
      </c>
      <c r="AX312" s="13" t="s">
        <v>75</v>
      </c>
      <c r="AY312" s="242" t="s">
        <v>148</v>
      </c>
    </row>
    <row r="313" s="13" customFormat="1">
      <c r="A313" s="13"/>
      <c r="B313" s="232"/>
      <c r="C313" s="233"/>
      <c r="D313" s="234" t="s">
        <v>159</v>
      </c>
      <c r="E313" s="235" t="s">
        <v>19</v>
      </c>
      <c r="F313" s="236" t="s">
        <v>411</v>
      </c>
      <c r="G313" s="233"/>
      <c r="H313" s="235" t="s">
        <v>19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159</v>
      </c>
      <c r="AU313" s="242" t="s">
        <v>84</v>
      </c>
      <c r="AV313" s="13" t="s">
        <v>82</v>
      </c>
      <c r="AW313" s="13" t="s">
        <v>37</v>
      </c>
      <c r="AX313" s="13" t="s">
        <v>75</v>
      </c>
      <c r="AY313" s="242" t="s">
        <v>148</v>
      </c>
    </row>
    <row r="314" s="14" customFormat="1">
      <c r="A314" s="14"/>
      <c r="B314" s="243"/>
      <c r="C314" s="244"/>
      <c r="D314" s="234" t="s">
        <v>159</v>
      </c>
      <c r="E314" s="245" t="s">
        <v>19</v>
      </c>
      <c r="F314" s="246" t="s">
        <v>82</v>
      </c>
      <c r="G314" s="244"/>
      <c r="H314" s="247">
        <v>1</v>
      </c>
      <c r="I314" s="248"/>
      <c r="J314" s="244"/>
      <c r="K314" s="244"/>
      <c r="L314" s="249"/>
      <c r="M314" s="250"/>
      <c r="N314" s="251"/>
      <c r="O314" s="251"/>
      <c r="P314" s="251"/>
      <c r="Q314" s="251"/>
      <c r="R314" s="251"/>
      <c r="S314" s="251"/>
      <c r="T314" s="25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3" t="s">
        <v>159</v>
      </c>
      <c r="AU314" s="253" t="s">
        <v>84</v>
      </c>
      <c r="AV314" s="14" t="s">
        <v>84</v>
      </c>
      <c r="AW314" s="14" t="s">
        <v>37</v>
      </c>
      <c r="AX314" s="14" t="s">
        <v>82</v>
      </c>
      <c r="AY314" s="253" t="s">
        <v>148</v>
      </c>
    </row>
    <row r="315" s="2" customFormat="1" ht="16.5" customHeight="1">
      <c r="A315" s="40"/>
      <c r="B315" s="41"/>
      <c r="C315" s="214" t="s">
        <v>412</v>
      </c>
      <c r="D315" s="214" t="s">
        <v>150</v>
      </c>
      <c r="E315" s="215" t="s">
        <v>413</v>
      </c>
      <c r="F315" s="216" t="s">
        <v>414</v>
      </c>
      <c r="G315" s="217" t="s">
        <v>415</v>
      </c>
      <c r="H315" s="218">
        <v>1</v>
      </c>
      <c r="I315" s="219"/>
      <c r="J315" s="220">
        <f>ROUND(I315*H315,2)</f>
        <v>0</v>
      </c>
      <c r="K315" s="216" t="s">
        <v>269</v>
      </c>
      <c r="L315" s="46"/>
      <c r="M315" s="221" t="s">
        <v>19</v>
      </c>
      <c r="N315" s="222" t="s">
        <v>46</v>
      </c>
      <c r="O315" s="86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379</v>
      </c>
      <c r="AT315" s="225" t="s">
        <v>150</v>
      </c>
      <c r="AU315" s="225" t="s">
        <v>84</v>
      </c>
      <c r="AY315" s="19" t="s">
        <v>148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82</v>
      </c>
      <c r="BK315" s="226">
        <f>ROUND(I315*H315,2)</f>
        <v>0</v>
      </c>
      <c r="BL315" s="19" t="s">
        <v>379</v>
      </c>
      <c r="BM315" s="225" t="s">
        <v>416</v>
      </c>
    </row>
    <row r="316" s="13" customFormat="1">
      <c r="A316" s="13"/>
      <c r="B316" s="232"/>
      <c r="C316" s="233"/>
      <c r="D316" s="234" t="s">
        <v>159</v>
      </c>
      <c r="E316" s="235" t="s">
        <v>19</v>
      </c>
      <c r="F316" s="236" t="s">
        <v>417</v>
      </c>
      <c r="G316" s="233"/>
      <c r="H316" s="235" t="s">
        <v>19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159</v>
      </c>
      <c r="AU316" s="242" t="s">
        <v>84</v>
      </c>
      <c r="AV316" s="13" t="s">
        <v>82</v>
      </c>
      <c r="AW316" s="13" t="s">
        <v>37</v>
      </c>
      <c r="AX316" s="13" t="s">
        <v>75</v>
      </c>
      <c r="AY316" s="242" t="s">
        <v>148</v>
      </c>
    </row>
    <row r="317" s="13" customFormat="1">
      <c r="A317" s="13"/>
      <c r="B317" s="232"/>
      <c r="C317" s="233"/>
      <c r="D317" s="234" t="s">
        <v>159</v>
      </c>
      <c r="E317" s="235" t="s">
        <v>19</v>
      </c>
      <c r="F317" s="236" t="s">
        <v>418</v>
      </c>
      <c r="G317" s="233"/>
      <c r="H317" s="235" t="s">
        <v>19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159</v>
      </c>
      <c r="AU317" s="242" t="s">
        <v>84</v>
      </c>
      <c r="AV317" s="13" t="s">
        <v>82</v>
      </c>
      <c r="AW317" s="13" t="s">
        <v>37</v>
      </c>
      <c r="AX317" s="13" t="s">
        <v>75</v>
      </c>
      <c r="AY317" s="242" t="s">
        <v>148</v>
      </c>
    </row>
    <row r="318" s="13" customFormat="1">
      <c r="A318" s="13"/>
      <c r="B318" s="232"/>
      <c r="C318" s="233"/>
      <c r="D318" s="234" t="s">
        <v>159</v>
      </c>
      <c r="E318" s="235" t="s">
        <v>19</v>
      </c>
      <c r="F318" s="236" t="s">
        <v>419</v>
      </c>
      <c r="G318" s="233"/>
      <c r="H318" s="235" t="s">
        <v>19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159</v>
      </c>
      <c r="AU318" s="242" t="s">
        <v>84</v>
      </c>
      <c r="AV318" s="13" t="s">
        <v>82</v>
      </c>
      <c r="AW318" s="13" t="s">
        <v>37</v>
      </c>
      <c r="AX318" s="13" t="s">
        <v>75</v>
      </c>
      <c r="AY318" s="242" t="s">
        <v>148</v>
      </c>
    </row>
    <row r="319" s="14" customFormat="1">
      <c r="A319" s="14"/>
      <c r="B319" s="243"/>
      <c r="C319" s="244"/>
      <c r="D319" s="234" t="s">
        <v>159</v>
      </c>
      <c r="E319" s="245" t="s">
        <v>19</v>
      </c>
      <c r="F319" s="246" t="s">
        <v>82</v>
      </c>
      <c r="G319" s="244"/>
      <c r="H319" s="247">
        <v>1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159</v>
      </c>
      <c r="AU319" s="253" t="s">
        <v>84</v>
      </c>
      <c r="AV319" s="14" t="s">
        <v>84</v>
      </c>
      <c r="AW319" s="14" t="s">
        <v>37</v>
      </c>
      <c r="AX319" s="14" t="s">
        <v>82</v>
      </c>
      <c r="AY319" s="253" t="s">
        <v>148</v>
      </c>
    </row>
    <row r="320" s="2" customFormat="1" ht="16.5" customHeight="1">
      <c r="A320" s="40"/>
      <c r="B320" s="41"/>
      <c r="C320" s="214" t="s">
        <v>420</v>
      </c>
      <c r="D320" s="214" t="s">
        <v>150</v>
      </c>
      <c r="E320" s="215" t="s">
        <v>421</v>
      </c>
      <c r="F320" s="216" t="s">
        <v>422</v>
      </c>
      <c r="G320" s="217" t="s">
        <v>268</v>
      </c>
      <c r="H320" s="218">
        <v>1</v>
      </c>
      <c r="I320" s="219"/>
      <c r="J320" s="220">
        <f>ROUND(I320*H320,2)</f>
        <v>0</v>
      </c>
      <c r="K320" s="216" t="s">
        <v>154</v>
      </c>
      <c r="L320" s="46"/>
      <c r="M320" s="221" t="s">
        <v>19</v>
      </c>
      <c r="N320" s="222" t="s">
        <v>46</v>
      </c>
      <c r="O320" s="86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5" t="s">
        <v>379</v>
      </c>
      <c r="AT320" s="225" t="s">
        <v>150</v>
      </c>
      <c r="AU320" s="225" t="s">
        <v>84</v>
      </c>
      <c r="AY320" s="19" t="s">
        <v>148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9" t="s">
        <v>82</v>
      </c>
      <c r="BK320" s="226">
        <f>ROUND(I320*H320,2)</f>
        <v>0</v>
      </c>
      <c r="BL320" s="19" t="s">
        <v>379</v>
      </c>
      <c r="BM320" s="225" t="s">
        <v>423</v>
      </c>
    </row>
    <row r="321" s="2" customFormat="1">
      <c r="A321" s="40"/>
      <c r="B321" s="41"/>
      <c r="C321" s="42"/>
      <c r="D321" s="227" t="s">
        <v>157</v>
      </c>
      <c r="E321" s="42"/>
      <c r="F321" s="228" t="s">
        <v>424</v>
      </c>
      <c r="G321" s="42"/>
      <c r="H321" s="42"/>
      <c r="I321" s="229"/>
      <c r="J321" s="42"/>
      <c r="K321" s="42"/>
      <c r="L321" s="46"/>
      <c r="M321" s="230"/>
      <c r="N321" s="231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157</v>
      </c>
      <c r="AU321" s="19" t="s">
        <v>84</v>
      </c>
    </row>
    <row r="322" s="13" customFormat="1">
      <c r="A322" s="13"/>
      <c r="B322" s="232"/>
      <c r="C322" s="233"/>
      <c r="D322" s="234" t="s">
        <v>159</v>
      </c>
      <c r="E322" s="235" t="s">
        <v>19</v>
      </c>
      <c r="F322" s="236" t="s">
        <v>396</v>
      </c>
      <c r="G322" s="233"/>
      <c r="H322" s="235" t="s">
        <v>19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159</v>
      </c>
      <c r="AU322" s="242" t="s">
        <v>84</v>
      </c>
      <c r="AV322" s="13" t="s">
        <v>82</v>
      </c>
      <c r="AW322" s="13" t="s">
        <v>37</v>
      </c>
      <c r="AX322" s="13" t="s">
        <v>75</v>
      </c>
      <c r="AY322" s="242" t="s">
        <v>148</v>
      </c>
    </row>
    <row r="323" s="13" customFormat="1">
      <c r="A323" s="13"/>
      <c r="B323" s="232"/>
      <c r="C323" s="233"/>
      <c r="D323" s="234" t="s">
        <v>159</v>
      </c>
      <c r="E323" s="235" t="s">
        <v>19</v>
      </c>
      <c r="F323" s="236" t="s">
        <v>425</v>
      </c>
      <c r="G323" s="233"/>
      <c r="H323" s="235" t="s">
        <v>19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159</v>
      </c>
      <c r="AU323" s="242" t="s">
        <v>84</v>
      </c>
      <c r="AV323" s="13" t="s">
        <v>82</v>
      </c>
      <c r="AW323" s="13" t="s">
        <v>37</v>
      </c>
      <c r="AX323" s="13" t="s">
        <v>75</v>
      </c>
      <c r="AY323" s="242" t="s">
        <v>148</v>
      </c>
    </row>
    <row r="324" s="13" customFormat="1">
      <c r="A324" s="13"/>
      <c r="B324" s="232"/>
      <c r="C324" s="233"/>
      <c r="D324" s="234" t="s">
        <v>159</v>
      </c>
      <c r="E324" s="235" t="s">
        <v>19</v>
      </c>
      <c r="F324" s="236" t="s">
        <v>426</v>
      </c>
      <c r="G324" s="233"/>
      <c r="H324" s="235" t="s">
        <v>19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159</v>
      </c>
      <c r="AU324" s="242" t="s">
        <v>84</v>
      </c>
      <c r="AV324" s="13" t="s">
        <v>82</v>
      </c>
      <c r="AW324" s="13" t="s">
        <v>37</v>
      </c>
      <c r="AX324" s="13" t="s">
        <v>75</v>
      </c>
      <c r="AY324" s="242" t="s">
        <v>148</v>
      </c>
    </row>
    <row r="325" s="14" customFormat="1">
      <c r="A325" s="14"/>
      <c r="B325" s="243"/>
      <c r="C325" s="244"/>
      <c r="D325" s="234" t="s">
        <v>159</v>
      </c>
      <c r="E325" s="245" t="s">
        <v>19</v>
      </c>
      <c r="F325" s="246" t="s">
        <v>82</v>
      </c>
      <c r="G325" s="244"/>
      <c r="H325" s="247">
        <v>1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159</v>
      </c>
      <c r="AU325" s="253" t="s">
        <v>84</v>
      </c>
      <c r="AV325" s="14" t="s">
        <v>84</v>
      </c>
      <c r="AW325" s="14" t="s">
        <v>37</v>
      </c>
      <c r="AX325" s="14" t="s">
        <v>82</v>
      </c>
      <c r="AY325" s="253" t="s">
        <v>148</v>
      </c>
    </row>
    <row r="326" s="12" customFormat="1" ht="22.8" customHeight="1">
      <c r="A326" s="12"/>
      <c r="B326" s="198"/>
      <c r="C326" s="199"/>
      <c r="D326" s="200" t="s">
        <v>74</v>
      </c>
      <c r="E326" s="212" t="s">
        <v>427</v>
      </c>
      <c r="F326" s="212" t="s">
        <v>428</v>
      </c>
      <c r="G326" s="199"/>
      <c r="H326" s="199"/>
      <c r="I326" s="202"/>
      <c r="J326" s="213">
        <f>BK326</f>
        <v>0</v>
      </c>
      <c r="K326" s="199"/>
      <c r="L326" s="204"/>
      <c r="M326" s="205"/>
      <c r="N326" s="206"/>
      <c r="O326" s="206"/>
      <c r="P326" s="207">
        <f>SUM(P327:P332)</f>
        <v>0</v>
      </c>
      <c r="Q326" s="206"/>
      <c r="R326" s="207">
        <f>SUM(R327:R332)</f>
        <v>0</v>
      </c>
      <c r="S326" s="206"/>
      <c r="T326" s="208">
        <f>SUM(T327:T332)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9" t="s">
        <v>188</v>
      </c>
      <c r="AT326" s="210" t="s">
        <v>74</v>
      </c>
      <c r="AU326" s="210" t="s">
        <v>82</v>
      </c>
      <c r="AY326" s="209" t="s">
        <v>148</v>
      </c>
      <c r="BK326" s="211">
        <f>SUM(BK327:BK332)</f>
        <v>0</v>
      </c>
    </row>
    <row r="327" s="2" customFormat="1" ht="16.5" customHeight="1">
      <c r="A327" s="40"/>
      <c r="B327" s="41"/>
      <c r="C327" s="214" t="s">
        <v>429</v>
      </c>
      <c r="D327" s="214" t="s">
        <v>150</v>
      </c>
      <c r="E327" s="215" t="s">
        <v>430</v>
      </c>
      <c r="F327" s="216" t="s">
        <v>431</v>
      </c>
      <c r="G327" s="217" t="s">
        <v>268</v>
      </c>
      <c r="H327" s="218">
        <v>1</v>
      </c>
      <c r="I327" s="219"/>
      <c r="J327" s="220">
        <f>ROUND(I327*H327,2)</f>
        <v>0</v>
      </c>
      <c r="K327" s="216" t="s">
        <v>154</v>
      </c>
      <c r="L327" s="46"/>
      <c r="M327" s="221" t="s">
        <v>19</v>
      </c>
      <c r="N327" s="222" t="s">
        <v>46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379</v>
      </c>
      <c r="AT327" s="225" t="s">
        <v>150</v>
      </c>
      <c r="AU327" s="225" t="s">
        <v>84</v>
      </c>
      <c r="AY327" s="19" t="s">
        <v>148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82</v>
      </c>
      <c r="BK327" s="226">
        <f>ROUND(I327*H327,2)</f>
        <v>0</v>
      </c>
      <c r="BL327" s="19" t="s">
        <v>379</v>
      </c>
      <c r="BM327" s="225" t="s">
        <v>432</v>
      </c>
    </row>
    <row r="328" s="2" customFormat="1">
      <c r="A328" s="40"/>
      <c r="B328" s="41"/>
      <c r="C328" s="42"/>
      <c r="D328" s="227" t="s">
        <v>157</v>
      </c>
      <c r="E328" s="42"/>
      <c r="F328" s="228" t="s">
        <v>433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157</v>
      </c>
      <c r="AU328" s="19" t="s">
        <v>84</v>
      </c>
    </row>
    <row r="329" s="13" customFormat="1">
      <c r="A329" s="13"/>
      <c r="B329" s="232"/>
      <c r="C329" s="233"/>
      <c r="D329" s="234" t="s">
        <v>159</v>
      </c>
      <c r="E329" s="235" t="s">
        <v>19</v>
      </c>
      <c r="F329" s="236" t="s">
        <v>396</v>
      </c>
      <c r="G329" s="233"/>
      <c r="H329" s="235" t="s">
        <v>19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159</v>
      </c>
      <c r="AU329" s="242" t="s">
        <v>84</v>
      </c>
      <c r="AV329" s="13" t="s">
        <v>82</v>
      </c>
      <c r="AW329" s="13" t="s">
        <v>37</v>
      </c>
      <c r="AX329" s="13" t="s">
        <v>75</v>
      </c>
      <c r="AY329" s="242" t="s">
        <v>148</v>
      </c>
    </row>
    <row r="330" s="13" customFormat="1">
      <c r="A330" s="13"/>
      <c r="B330" s="232"/>
      <c r="C330" s="233"/>
      <c r="D330" s="234" t="s">
        <v>159</v>
      </c>
      <c r="E330" s="235" t="s">
        <v>19</v>
      </c>
      <c r="F330" s="236" t="s">
        <v>434</v>
      </c>
      <c r="G330" s="233"/>
      <c r="H330" s="235" t="s">
        <v>19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159</v>
      </c>
      <c r="AU330" s="242" t="s">
        <v>84</v>
      </c>
      <c r="AV330" s="13" t="s">
        <v>82</v>
      </c>
      <c r="AW330" s="13" t="s">
        <v>37</v>
      </c>
      <c r="AX330" s="13" t="s">
        <v>75</v>
      </c>
      <c r="AY330" s="242" t="s">
        <v>148</v>
      </c>
    </row>
    <row r="331" s="13" customFormat="1">
      <c r="A331" s="13"/>
      <c r="B331" s="232"/>
      <c r="C331" s="233"/>
      <c r="D331" s="234" t="s">
        <v>159</v>
      </c>
      <c r="E331" s="235" t="s">
        <v>19</v>
      </c>
      <c r="F331" s="236" t="s">
        <v>426</v>
      </c>
      <c r="G331" s="233"/>
      <c r="H331" s="235" t="s">
        <v>19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159</v>
      </c>
      <c r="AU331" s="242" t="s">
        <v>84</v>
      </c>
      <c r="AV331" s="13" t="s">
        <v>82</v>
      </c>
      <c r="AW331" s="13" t="s">
        <v>37</v>
      </c>
      <c r="AX331" s="13" t="s">
        <v>75</v>
      </c>
      <c r="AY331" s="242" t="s">
        <v>148</v>
      </c>
    </row>
    <row r="332" s="14" customFormat="1">
      <c r="A332" s="14"/>
      <c r="B332" s="243"/>
      <c r="C332" s="244"/>
      <c r="D332" s="234" t="s">
        <v>159</v>
      </c>
      <c r="E332" s="245" t="s">
        <v>19</v>
      </c>
      <c r="F332" s="246" t="s">
        <v>82</v>
      </c>
      <c r="G332" s="244"/>
      <c r="H332" s="247">
        <v>1</v>
      </c>
      <c r="I332" s="248"/>
      <c r="J332" s="244"/>
      <c r="K332" s="244"/>
      <c r="L332" s="249"/>
      <c r="M332" s="276"/>
      <c r="N332" s="277"/>
      <c r="O332" s="277"/>
      <c r="P332" s="277"/>
      <c r="Q332" s="277"/>
      <c r="R332" s="277"/>
      <c r="S332" s="277"/>
      <c r="T332" s="27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159</v>
      </c>
      <c r="AU332" s="253" t="s">
        <v>84</v>
      </c>
      <c r="AV332" s="14" t="s">
        <v>84</v>
      </c>
      <c r="AW332" s="14" t="s">
        <v>37</v>
      </c>
      <c r="AX332" s="14" t="s">
        <v>82</v>
      </c>
      <c r="AY332" s="253" t="s">
        <v>148</v>
      </c>
    </row>
    <row r="333" s="2" customFormat="1" ht="6.96" customHeight="1">
      <c r="A333" s="40"/>
      <c r="B333" s="61"/>
      <c r="C333" s="62"/>
      <c r="D333" s="62"/>
      <c r="E333" s="62"/>
      <c r="F333" s="62"/>
      <c r="G333" s="62"/>
      <c r="H333" s="62"/>
      <c r="I333" s="62"/>
      <c r="J333" s="62"/>
      <c r="K333" s="62"/>
      <c r="L333" s="46"/>
      <c r="M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</row>
  </sheetData>
  <sheetProtection sheet="1" autoFilter="0" formatColumns="0" formatRows="0" objects="1" scenarios="1" spinCount="100000" saltValue="zFySRt38b5U2kBamtxxWsGVJ8Tp21GDGqmskERRHiHab9Q1izF/fSGkKvRDs411AenpkpBXcz1b+SRro+xW5YA==" hashValue="MNCtLFCxqEBMACUZYJq92VOAfdyeR2t4a68mz+21SG/y/MGw3J/axQJizJxJzXGZQ2f3YCQqDFAUIa80xykLWw==" algorithmName="SHA-512" password="CC35"/>
  <autoFilter ref="C94:K3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5_02/131213131"/>
    <hyperlink ref="F104" r:id="rId2" display="https://podminky.urs.cz/item/CS_URS_2025_02/161111502"/>
    <hyperlink ref="F111" r:id="rId3" display="https://podminky.urs.cz/item/CS_URS_2025_02/210220452"/>
    <hyperlink ref="F122" r:id="rId4" display="https://podminky.urs.cz/item/CS_URS_2025_02/210812033"/>
    <hyperlink ref="F132" r:id="rId5" display="https://podminky.urs.cz/item/CS_URS_2025_02/210812035"/>
    <hyperlink ref="F142" r:id="rId6" display="https://podminky.urs.cz/item/CS_URS_2025_02/210812037"/>
    <hyperlink ref="F153" r:id="rId7" display="https://podminky.urs.cz/item/CS_URS_2025_02/230011002"/>
    <hyperlink ref="F161" r:id="rId8" display="https://podminky.urs.cz/item/CS_URS_2025_02/460010024"/>
    <hyperlink ref="F166" r:id="rId9" display="https://podminky.urs.cz/item/CS_URS_2025_02/460010025"/>
    <hyperlink ref="F171" r:id="rId10" display="https://podminky.urs.cz/item/CS_URS_2025_02/460131113"/>
    <hyperlink ref="F189" r:id="rId11" display="https://podminky.urs.cz/item/CS_URS_2025_02/460161152"/>
    <hyperlink ref="F194" r:id="rId12" display="https://podminky.urs.cz/item/CS_URS_2025_02/460161312"/>
    <hyperlink ref="F199" r:id="rId13" display="https://podminky.urs.cz/item/CS_URS_2025_02/460341113"/>
    <hyperlink ref="F207" r:id="rId14" display="https://podminky.urs.cz/item/CS_URS_2025_02/460341121"/>
    <hyperlink ref="F216" r:id="rId15" display="https://podminky.urs.cz/item/CS_URS_2025_02/460431162"/>
    <hyperlink ref="F221" r:id="rId16" display="https://podminky.urs.cz/item/CS_URS_2025_02/460431332"/>
    <hyperlink ref="F226" r:id="rId17" display="https://podminky.urs.cz/item/CS_URS_2025_02/460631127"/>
    <hyperlink ref="F237" r:id="rId18" display="https://podminky.urs.cz/item/CS_URS_2025_02/460641113"/>
    <hyperlink ref="F245" r:id="rId19" display="https://podminky.urs.cz/item/CS_URS_2025_02/460641411"/>
    <hyperlink ref="F253" r:id="rId20" display="https://podminky.urs.cz/item/CS_URS_2025_02/460641412"/>
    <hyperlink ref="F261" r:id="rId21" display="https://podminky.urs.cz/item/CS_URS_2025_02/460661512"/>
    <hyperlink ref="F295" r:id="rId22" display="https://podminky.urs.cz/item/CS_URS_2025_02/075002000"/>
    <hyperlink ref="F299" r:id="rId23" display="https://podminky.urs.cz/item/CS_URS_2025_02/012303000"/>
    <hyperlink ref="F305" r:id="rId24" display="https://podminky.urs.cz/item/CS_URS_2025_02/032002000"/>
    <hyperlink ref="F310" r:id="rId25" display="https://podminky.urs.cz/item/CS_URS_2025_02/034203000"/>
    <hyperlink ref="F321" r:id="rId26" display="https://podminky.urs.cz/item/CS_URS_2025_02/034503000"/>
    <hyperlink ref="F328" r:id="rId27" display="https://podminky.urs.cz/item/CS_URS_2025_02/072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435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ROUND((SUM(BE91:BE257)),  2)</f>
        <v>0</v>
      </c>
      <c r="G35" s="40"/>
      <c r="H35" s="40"/>
      <c r="I35" s="159">
        <v>0.20999999999999999</v>
      </c>
      <c r="J35" s="158">
        <f>ROUND(((SUM(BE91:BE257))*I35),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ROUND((SUM(BF91:BF257)),  2)</f>
        <v>0</v>
      </c>
      <c r="G36" s="40"/>
      <c r="H36" s="40"/>
      <c r="I36" s="159">
        <v>0.12</v>
      </c>
      <c r="J36" s="158">
        <f>ROUND(((SUM(BF91:BF257))*I36),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ROUND((SUM(BG91:BG257)),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ROUND((SUM(BH91:BH257)),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ROUND((SUM(BI91:BI257)),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411.2 - Technologie závorového systému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126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436</v>
      </c>
      <c r="E66" s="184"/>
      <c r="F66" s="184"/>
      <c r="G66" s="184"/>
      <c r="H66" s="184"/>
      <c r="I66" s="184"/>
      <c r="J66" s="185">
        <f>J128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129</v>
      </c>
      <c r="E67" s="179"/>
      <c r="F67" s="179"/>
      <c r="G67" s="179"/>
      <c r="H67" s="179"/>
      <c r="I67" s="179"/>
      <c r="J67" s="180">
        <f>J234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J235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437</v>
      </c>
      <c r="E69" s="184"/>
      <c r="F69" s="184"/>
      <c r="G69" s="184"/>
      <c r="H69" s="184"/>
      <c r="I69" s="184"/>
      <c r="J69" s="185">
        <f>J246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133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 + R Voroněž_aktualizace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115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116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411.2 - Technologie závorového systému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Brno</v>
      </c>
      <c r="G85" s="42"/>
      <c r="H85" s="42"/>
      <c r="I85" s="34" t="s">
        <v>23</v>
      </c>
      <c r="J85" s="74" t="str">
        <f>IF(J14="","",J14)</f>
        <v>1. 10. 2025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Brněnské komunikace, a.s.</v>
      </c>
      <c r="G87" s="42"/>
      <c r="H87" s="42"/>
      <c r="I87" s="34" t="s">
        <v>33</v>
      </c>
      <c r="J87" s="38" t="str">
        <f>E23</f>
        <v>AŽD Praha,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IF(E20="","",E20)</f>
        <v>Vyplň údaj</v>
      </c>
      <c r="G88" s="42"/>
      <c r="H88" s="42"/>
      <c r="I88" s="34" t="s">
        <v>38</v>
      </c>
      <c r="J88" s="38" t="str">
        <f>E26</f>
        <v>AŽD Praha,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134</v>
      </c>
      <c r="D90" s="190" t="s">
        <v>60</v>
      </c>
      <c r="E90" s="190" t="s">
        <v>56</v>
      </c>
      <c r="F90" s="190" t="s">
        <v>57</v>
      </c>
      <c r="G90" s="190" t="s">
        <v>135</v>
      </c>
      <c r="H90" s="190" t="s">
        <v>136</v>
      </c>
      <c r="I90" s="190" t="s">
        <v>137</v>
      </c>
      <c r="J90" s="190" t="s">
        <v>121</v>
      </c>
      <c r="K90" s="191" t="s">
        <v>138</v>
      </c>
      <c r="L90" s="192"/>
      <c r="M90" s="94" t="s">
        <v>19</v>
      </c>
      <c r="N90" s="95" t="s">
        <v>45</v>
      </c>
      <c r="O90" s="95" t="s">
        <v>139</v>
      </c>
      <c r="P90" s="95" t="s">
        <v>140</v>
      </c>
      <c r="Q90" s="95" t="s">
        <v>141</v>
      </c>
      <c r="R90" s="95" t="s">
        <v>142</v>
      </c>
      <c r="S90" s="95" t="s">
        <v>143</v>
      </c>
      <c r="T90" s="96" t="s">
        <v>144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145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P92+P234</f>
        <v>0</v>
      </c>
      <c r="Q91" s="98"/>
      <c r="R91" s="195">
        <f>R92+R234</f>
        <v>0.060249999999999998</v>
      </c>
      <c r="S91" s="98"/>
      <c r="T91" s="196">
        <f>T92+T234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74</v>
      </c>
      <c r="AU91" s="19" t="s">
        <v>122</v>
      </c>
      <c r="BK91" s="197">
        <f>BK92+BK234</f>
        <v>0</v>
      </c>
    </row>
    <row r="92" s="12" customFormat="1" ht="25.92" customHeight="1">
      <c r="A92" s="12"/>
      <c r="B92" s="198"/>
      <c r="C92" s="199"/>
      <c r="D92" s="200" t="s">
        <v>74</v>
      </c>
      <c r="E92" s="201" t="s">
        <v>167</v>
      </c>
      <c r="F92" s="201" t="s">
        <v>168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P93+P128</f>
        <v>0</v>
      </c>
      <c r="Q92" s="206"/>
      <c r="R92" s="207">
        <f>R93+R128</f>
        <v>0.060249999999999998</v>
      </c>
      <c r="S92" s="206"/>
      <c r="T92" s="208">
        <f>T93+T128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169</v>
      </c>
      <c r="AT92" s="210" t="s">
        <v>74</v>
      </c>
      <c r="AU92" s="210" t="s">
        <v>75</v>
      </c>
      <c r="AY92" s="209" t="s">
        <v>148</v>
      </c>
      <c r="BK92" s="211">
        <f>BK93+BK128</f>
        <v>0</v>
      </c>
    </row>
    <row r="93" s="12" customFormat="1" ht="22.8" customHeight="1">
      <c r="A93" s="12"/>
      <c r="B93" s="198"/>
      <c r="C93" s="199"/>
      <c r="D93" s="200" t="s">
        <v>74</v>
      </c>
      <c r="E93" s="212" t="s">
        <v>170</v>
      </c>
      <c r="F93" s="212" t="s">
        <v>171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SUM(P94:P127)</f>
        <v>0</v>
      </c>
      <c r="Q93" s="206"/>
      <c r="R93" s="207">
        <f>SUM(R94:R127)</f>
        <v>0.030970000000000001</v>
      </c>
      <c r="S93" s="206"/>
      <c r="T93" s="208">
        <f>SUM(T94:T127)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169</v>
      </c>
      <c r="AT93" s="210" t="s">
        <v>74</v>
      </c>
      <c r="AU93" s="210" t="s">
        <v>82</v>
      </c>
      <c r="AY93" s="209" t="s">
        <v>148</v>
      </c>
      <c r="BK93" s="211">
        <f>SUM(BK94:BK127)</f>
        <v>0</v>
      </c>
    </row>
    <row r="94" s="2" customFormat="1" ht="21.75" customHeight="1">
      <c r="A94" s="40"/>
      <c r="B94" s="41"/>
      <c r="C94" s="214" t="s">
        <v>82</v>
      </c>
      <c r="D94" s="214" t="s">
        <v>150</v>
      </c>
      <c r="E94" s="215" t="s">
        <v>438</v>
      </c>
      <c r="F94" s="216" t="s">
        <v>439</v>
      </c>
      <c r="G94" s="217" t="s">
        <v>268</v>
      </c>
      <c r="H94" s="218">
        <v>4</v>
      </c>
      <c r="I94" s="219"/>
      <c r="J94" s="220">
        <f>ROUND(I94*H94,2)</f>
        <v>0</v>
      </c>
      <c r="K94" s="216" t="s">
        <v>154</v>
      </c>
      <c r="L94" s="46"/>
      <c r="M94" s="221" t="s">
        <v>19</v>
      </c>
      <c r="N94" s="222" t="s">
        <v>46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175</v>
      </c>
      <c r="AT94" s="225" t="s">
        <v>150</v>
      </c>
      <c r="AU94" s="225" t="s">
        <v>84</v>
      </c>
      <c r="AY94" s="19" t="s">
        <v>148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82</v>
      </c>
      <c r="BK94" s="226">
        <f>ROUND(I94*H94,2)</f>
        <v>0</v>
      </c>
      <c r="BL94" s="19" t="s">
        <v>175</v>
      </c>
      <c r="BM94" s="225" t="s">
        <v>440</v>
      </c>
    </row>
    <row r="95" s="2" customFormat="1">
      <c r="A95" s="40"/>
      <c r="B95" s="41"/>
      <c r="C95" s="42"/>
      <c r="D95" s="227" t="s">
        <v>157</v>
      </c>
      <c r="E95" s="42"/>
      <c r="F95" s="228" t="s">
        <v>441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157</v>
      </c>
      <c r="AU95" s="19" t="s">
        <v>84</v>
      </c>
    </row>
    <row r="96" s="13" customFormat="1">
      <c r="A96" s="13"/>
      <c r="B96" s="232"/>
      <c r="C96" s="233"/>
      <c r="D96" s="234" t="s">
        <v>159</v>
      </c>
      <c r="E96" s="235" t="s">
        <v>19</v>
      </c>
      <c r="F96" s="236" t="s">
        <v>160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159</v>
      </c>
      <c r="AU96" s="242" t="s">
        <v>84</v>
      </c>
      <c r="AV96" s="13" t="s">
        <v>82</v>
      </c>
      <c r="AW96" s="13" t="s">
        <v>37</v>
      </c>
      <c r="AX96" s="13" t="s">
        <v>75</v>
      </c>
      <c r="AY96" s="242" t="s">
        <v>148</v>
      </c>
    </row>
    <row r="97" s="13" customFormat="1">
      <c r="A97" s="13"/>
      <c r="B97" s="232"/>
      <c r="C97" s="233"/>
      <c r="D97" s="234" t="s">
        <v>159</v>
      </c>
      <c r="E97" s="235" t="s">
        <v>19</v>
      </c>
      <c r="F97" s="236" t="s">
        <v>442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159</v>
      </c>
      <c r="AU97" s="242" t="s">
        <v>84</v>
      </c>
      <c r="AV97" s="13" t="s">
        <v>82</v>
      </c>
      <c r="AW97" s="13" t="s">
        <v>37</v>
      </c>
      <c r="AX97" s="13" t="s">
        <v>75</v>
      </c>
      <c r="AY97" s="242" t="s">
        <v>148</v>
      </c>
    </row>
    <row r="98" s="14" customFormat="1">
      <c r="A98" s="14"/>
      <c r="B98" s="243"/>
      <c r="C98" s="244"/>
      <c r="D98" s="234" t="s">
        <v>159</v>
      </c>
      <c r="E98" s="245" t="s">
        <v>19</v>
      </c>
      <c r="F98" s="246" t="s">
        <v>443</v>
      </c>
      <c r="G98" s="244"/>
      <c r="H98" s="247">
        <v>4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159</v>
      </c>
      <c r="AU98" s="253" t="s">
        <v>84</v>
      </c>
      <c r="AV98" s="14" t="s">
        <v>84</v>
      </c>
      <c r="AW98" s="14" t="s">
        <v>37</v>
      </c>
      <c r="AX98" s="14" t="s">
        <v>82</v>
      </c>
      <c r="AY98" s="253" t="s">
        <v>148</v>
      </c>
    </row>
    <row r="99" s="2" customFormat="1" ht="24.15" customHeight="1">
      <c r="A99" s="40"/>
      <c r="B99" s="41"/>
      <c r="C99" s="214" t="s">
        <v>84</v>
      </c>
      <c r="D99" s="214" t="s">
        <v>150</v>
      </c>
      <c r="E99" s="215" t="s">
        <v>444</v>
      </c>
      <c r="F99" s="216" t="s">
        <v>445</v>
      </c>
      <c r="G99" s="217" t="s">
        <v>268</v>
      </c>
      <c r="H99" s="218">
        <v>4</v>
      </c>
      <c r="I99" s="219"/>
      <c r="J99" s="220">
        <f>ROUND(I99*H99,2)</f>
        <v>0</v>
      </c>
      <c r="K99" s="216" t="s">
        <v>154</v>
      </c>
      <c r="L99" s="46"/>
      <c r="M99" s="221" t="s">
        <v>19</v>
      </c>
      <c r="N99" s="222" t="s">
        <v>46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175</v>
      </c>
      <c r="AT99" s="225" t="s">
        <v>150</v>
      </c>
      <c r="AU99" s="225" t="s">
        <v>84</v>
      </c>
      <c r="AY99" s="19" t="s">
        <v>148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82</v>
      </c>
      <c r="BK99" s="226">
        <f>ROUND(I99*H99,2)</f>
        <v>0</v>
      </c>
      <c r="BL99" s="19" t="s">
        <v>175</v>
      </c>
      <c r="BM99" s="225" t="s">
        <v>446</v>
      </c>
    </row>
    <row r="100" s="2" customFormat="1">
      <c r="A100" s="40"/>
      <c r="B100" s="41"/>
      <c r="C100" s="42"/>
      <c r="D100" s="227" t="s">
        <v>157</v>
      </c>
      <c r="E100" s="42"/>
      <c r="F100" s="228" t="s">
        <v>447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157</v>
      </c>
      <c r="AU100" s="19" t="s">
        <v>84</v>
      </c>
    </row>
    <row r="101" s="13" customFormat="1">
      <c r="A101" s="13"/>
      <c r="B101" s="232"/>
      <c r="C101" s="233"/>
      <c r="D101" s="234" t="s">
        <v>159</v>
      </c>
      <c r="E101" s="235" t="s">
        <v>19</v>
      </c>
      <c r="F101" s="236" t="s">
        <v>160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159</v>
      </c>
      <c r="AU101" s="242" t="s">
        <v>84</v>
      </c>
      <c r="AV101" s="13" t="s">
        <v>82</v>
      </c>
      <c r="AW101" s="13" t="s">
        <v>37</v>
      </c>
      <c r="AX101" s="13" t="s">
        <v>75</v>
      </c>
      <c r="AY101" s="242" t="s">
        <v>148</v>
      </c>
    </row>
    <row r="102" s="13" customFormat="1">
      <c r="A102" s="13"/>
      <c r="B102" s="232"/>
      <c r="C102" s="233"/>
      <c r="D102" s="234" t="s">
        <v>159</v>
      </c>
      <c r="E102" s="235" t="s">
        <v>19</v>
      </c>
      <c r="F102" s="236" t="s">
        <v>442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159</v>
      </c>
      <c r="AU102" s="242" t="s">
        <v>84</v>
      </c>
      <c r="AV102" s="13" t="s">
        <v>82</v>
      </c>
      <c r="AW102" s="13" t="s">
        <v>37</v>
      </c>
      <c r="AX102" s="13" t="s">
        <v>75</v>
      </c>
      <c r="AY102" s="242" t="s">
        <v>148</v>
      </c>
    </row>
    <row r="103" s="14" customFormat="1">
      <c r="A103" s="14"/>
      <c r="B103" s="243"/>
      <c r="C103" s="244"/>
      <c r="D103" s="234" t="s">
        <v>159</v>
      </c>
      <c r="E103" s="245" t="s">
        <v>19</v>
      </c>
      <c r="F103" s="246" t="s">
        <v>443</v>
      </c>
      <c r="G103" s="244"/>
      <c r="H103" s="247">
        <v>4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159</v>
      </c>
      <c r="AU103" s="253" t="s">
        <v>84</v>
      </c>
      <c r="AV103" s="14" t="s">
        <v>84</v>
      </c>
      <c r="AW103" s="14" t="s">
        <v>37</v>
      </c>
      <c r="AX103" s="14" t="s">
        <v>82</v>
      </c>
      <c r="AY103" s="253" t="s">
        <v>148</v>
      </c>
    </row>
    <row r="104" s="2" customFormat="1" ht="16.5" customHeight="1">
      <c r="A104" s="40"/>
      <c r="B104" s="41"/>
      <c r="C104" s="254" t="s">
        <v>169</v>
      </c>
      <c r="D104" s="254" t="s">
        <v>167</v>
      </c>
      <c r="E104" s="255" t="s">
        <v>448</v>
      </c>
      <c r="F104" s="256" t="s">
        <v>449</v>
      </c>
      <c r="G104" s="257" t="s">
        <v>268</v>
      </c>
      <c r="H104" s="258">
        <v>4</v>
      </c>
      <c r="I104" s="259"/>
      <c r="J104" s="260">
        <f>ROUND(I104*H104,2)</f>
        <v>0</v>
      </c>
      <c r="K104" s="256" t="s">
        <v>154</v>
      </c>
      <c r="L104" s="261"/>
      <c r="M104" s="262" t="s">
        <v>19</v>
      </c>
      <c r="N104" s="263" t="s">
        <v>46</v>
      </c>
      <c r="O104" s="86"/>
      <c r="P104" s="223">
        <f>O104*H104</f>
        <v>0</v>
      </c>
      <c r="Q104" s="223">
        <v>0.0037000000000000002</v>
      </c>
      <c r="R104" s="223">
        <f>Q104*H104</f>
        <v>0.014800000000000001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183</v>
      </c>
      <c r="AT104" s="225" t="s">
        <v>167</v>
      </c>
      <c r="AU104" s="225" t="s">
        <v>84</v>
      </c>
      <c r="AY104" s="19" t="s">
        <v>148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82</v>
      </c>
      <c r="BK104" s="226">
        <f>ROUND(I104*H104,2)</f>
        <v>0</v>
      </c>
      <c r="BL104" s="19" t="s">
        <v>175</v>
      </c>
      <c r="BM104" s="225" t="s">
        <v>450</v>
      </c>
    </row>
    <row r="105" s="13" customFormat="1">
      <c r="A105" s="13"/>
      <c r="B105" s="232"/>
      <c r="C105" s="233"/>
      <c r="D105" s="234" t="s">
        <v>159</v>
      </c>
      <c r="E105" s="235" t="s">
        <v>19</v>
      </c>
      <c r="F105" s="236" t="s">
        <v>160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159</v>
      </c>
      <c r="AU105" s="242" t="s">
        <v>84</v>
      </c>
      <c r="AV105" s="13" t="s">
        <v>82</v>
      </c>
      <c r="AW105" s="13" t="s">
        <v>37</v>
      </c>
      <c r="AX105" s="13" t="s">
        <v>75</v>
      </c>
      <c r="AY105" s="242" t="s">
        <v>148</v>
      </c>
    </row>
    <row r="106" s="13" customFormat="1">
      <c r="A106" s="13"/>
      <c r="B106" s="232"/>
      <c r="C106" s="233"/>
      <c r="D106" s="234" t="s">
        <v>159</v>
      </c>
      <c r="E106" s="235" t="s">
        <v>19</v>
      </c>
      <c r="F106" s="236" t="s">
        <v>442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159</v>
      </c>
      <c r="AU106" s="242" t="s">
        <v>84</v>
      </c>
      <c r="AV106" s="13" t="s">
        <v>82</v>
      </c>
      <c r="AW106" s="13" t="s">
        <v>37</v>
      </c>
      <c r="AX106" s="13" t="s">
        <v>75</v>
      </c>
      <c r="AY106" s="242" t="s">
        <v>148</v>
      </c>
    </row>
    <row r="107" s="14" customFormat="1">
      <c r="A107" s="14"/>
      <c r="B107" s="243"/>
      <c r="C107" s="244"/>
      <c r="D107" s="234" t="s">
        <v>159</v>
      </c>
      <c r="E107" s="245" t="s">
        <v>19</v>
      </c>
      <c r="F107" s="246" t="s">
        <v>443</v>
      </c>
      <c r="G107" s="244"/>
      <c r="H107" s="247">
        <v>4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159</v>
      </c>
      <c r="AU107" s="253" t="s">
        <v>84</v>
      </c>
      <c r="AV107" s="14" t="s">
        <v>84</v>
      </c>
      <c r="AW107" s="14" t="s">
        <v>37</v>
      </c>
      <c r="AX107" s="14" t="s">
        <v>82</v>
      </c>
      <c r="AY107" s="253" t="s">
        <v>148</v>
      </c>
    </row>
    <row r="108" s="2" customFormat="1" ht="24.15" customHeight="1">
      <c r="A108" s="40"/>
      <c r="B108" s="41"/>
      <c r="C108" s="214" t="s">
        <v>155</v>
      </c>
      <c r="D108" s="214" t="s">
        <v>150</v>
      </c>
      <c r="E108" s="215" t="s">
        <v>451</v>
      </c>
      <c r="F108" s="216" t="s">
        <v>452</v>
      </c>
      <c r="G108" s="217" t="s">
        <v>174</v>
      </c>
      <c r="H108" s="218">
        <v>15</v>
      </c>
      <c r="I108" s="219"/>
      <c r="J108" s="220">
        <f>ROUND(I108*H108,2)</f>
        <v>0</v>
      </c>
      <c r="K108" s="216" t="s">
        <v>154</v>
      </c>
      <c r="L108" s="46"/>
      <c r="M108" s="221" t="s">
        <v>19</v>
      </c>
      <c r="N108" s="222" t="s">
        <v>46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175</v>
      </c>
      <c r="AT108" s="225" t="s">
        <v>150</v>
      </c>
      <c r="AU108" s="225" t="s">
        <v>84</v>
      </c>
      <c r="AY108" s="19" t="s">
        <v>148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82</v>
      </c>
      <c r="BK108" s="226">
        <f>ROUND(I108*H108,2)</f>
        <v>0</v>
      </c>
      <c r="BL108" s="19" t="s">
        <v>175</v>
      </c>
      <c r="BM108" s="225" t="s">
        <v>453</v>
      </c>
    </row>
    <row r="109" s="2" customFormat="1">
      <c r="A109" s="40"/>
      <c r="B109" s="41"/>
      <c r="C109" s="42"/>
      <c r="D109" s="227" t="s">
        <v>157</v>
      </c>
      <c r="E109" s="42"/>
      <c r="F109" s="228" t="s">
        <v>454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84</v>
      </c>
    </row>
    <row r="110" s="13" customFormat="1">
      <c r="A110" s="13"/>
      <c r="B110" s="232"/>
      <c r="C110" s="233"/>
      <c r="D110" s="234" t="s">
        <v>159</v>
      </c>
      <c r="E110" s="235" t="s">
        <v>19</v>
      </c>
      <c r="F110" s="236" t="s">
        <v>160</v>
      </c>
      <c r="G110" s="233"/>
      <c r="H110" s="235" t="s">
        <v>19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159</v>
      </c>
      <c r="AU110" s="242" t="s">
        <v>84</v>
      </c>
      <c r="AV110" s="13" t="s">
        <v>82</v>
      </c>
      <c r="AW110" s="13" t="s">
        <v>37</v>
      </c>
      <c r="AX110" s="13" t="s">
        <v>75</v>
      </c>
      <c r="AY110" s="242" t="s">
        <v>148</v>
      </c>
    </row>
    <row r="111" s="13" customFormat="1">
      <c r="A111" s="13"/>
      <c r="B111" s="232"/>
      <c r="C111" s="233"/>
      <c r="D111" s="234" t="s">
        <v>159</v>
      </c>
      <c r="E111" s="235" t="s">
        <v>19</v>
      </c>
      <c r="F111" s="236" t="s">
        <v>455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159</v>
      </c>
      <c r="AU111" s="242" t="s">
        <v>84</v>
      </c>
      <c r="AV111" s="13" t="s">
        <v>82</v>
      </c>
      <c r="AW111" s="13" t="s">
        <v>37</v>
      </c>
      <c r="AX111" s="13" t="s">
        <v>75</v>
      </c>
      <c r="AY111" s="242" t="s">
        <v>148</v>
      </c>
    </row>
    <row r="112" s="14" customFormat="1">
      <c r="A112" s="14"/>
      <c r="B112" s="243"/>
      <c r="C112" s="244"/>
      <c r="D112" s="234" t="s">
        <v>159</v>
      </c>
      <c r="E112" s="245" t="s">
        <v>19</v>
      </c>
      <c r="F112" s="246" t="s">
        <v>253</v>
      </c>
      <c r="G112" s="244"/>
      <c r="H112" s="247">
        <v>15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159</v>
      </c>
      <c r="AU112" s="253" t="s">
        <v>84</v>
      </c>
      <c r="AV112" s="14" t="s">
        <v>84</v>
      </c>
      <c r="AW112" s="14" t="s">
        <v>37</v>
      </c>
      <c r="AX112" s="14" t="s">
        <v>82</v>
      </c>
      <c r="AY112" s="253" t="s">
        <v>148</v>
      </c>
    </row>
    <row r="113" s="2" customFormat="1" ht="16.5" customHeight="1">
      <c r="A113" s="40"/>
      <c r="B113" s="41"/>
      <c r="C113" s="254" t="s">
        <v>188</v>
      </c>
      <c r="D113" s="254" t="s">
        <v>167</v>
      </c>
      <c r="E113" s="255" t="s">
        <v>456</v>
      </c>
      <c r="F113" s="256" t="s">
        <v>457</v>
      </c>
      <c r="G113" s="257" t="s">
        <v>174</v>
      </c>
      <c r="H113" s="258">
        <v>15.75</v>
      </c>
      <c r="I113" s="259"/>
      <c r="J113" s="260">
        <f>ROUND(I113*H113,2)</f>
        <v>0</v>
      </c>
      <c r="K113" s="256" t="s">
        <v>154</v>
      </c>
      <c r="L113" s="261"/>
      <c r="M113" s="262" t="s">
        <v>19</v>
      </c>
      <c r="N113" s="263" t="s">
        <v>46</v>
      </c>
      <c r="O113" s="86"/>
      <c r="P113" s="223">
        <f>O113*H113</f>
        <v>0</v>
      </c>
      <c r="Q113" s="223">
        <v>0.00012</v>
      </c>
      <c r="R113" s="223">
        <f>Q113*H113</f>
        <v>0.00189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183</v>
      </c>
      <c r="AT113" s="225" t="s">
        <v>167</v>
      </c>
      <c r="AU113" s="225" t="s">
        <v>84</v>
      </c>
      <c r="AY113" s="19" t="s">
        <v>148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82</v>
      </c>
      <c r="BK113" s="226">
        <f>ROUND(I113*H113,2)</f>
        <v>0</v>
      </c>
      <c r="BL113" s="19" t="s">
        <v>175</v>
      </c>
      <c r="BM113" s="225" t="s">
        <v>458</v>
      </c>
    </row>
    <row r="114" s="13" customFormat="1">
      <c r="A114" s="13"/>
      <c r="B114" s="232"/>
      <c r="C114" s="233"/>
      <c r="D114" s="234" t="s">
        <v>159</v>
      </c>
      <c r="E114" s="235" t="s">
        <v>19</v>
      </c>
      <c r="F114" s="236" t="s">
        <v>160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159</v>
      </c>
      <c r="AU114" s="242" t="s">
        <v>84</v>
      </c>
      <c r="AV114" s="13" t="s">
        <v>82</v>
      </c>
      <c r="AW114" s="13" t="s">
        <v>37</v>
      </c>
      <c r="AX114" s="13" t="s">
        <v>75</v>
      </c>
      <c r="AY114" s="242" t="s">
        <v>148</v>
      </c>
    </row>
    <row r="115" s="13" customFormat="1">
      <c r="A115" s="13"/>
      <c r="B115" s="232"/>
      <c r="C115" s="233"/>
      <c r="D115" s="234" t="s">
        <v>159</v>
      </c>
      <c r="E115" s="235" t="s">
        <v>19</v>
      </c>
      <c r="F115" s="236" t="s">
        <v>455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159</v>
      </c>
      <c r="AU115" s="242" t="s">
        <v>84</v>
      </c>
      <c r="AV115" s="13" t="s">
        <v>82</v>
      </c>
      <c r="AW115" s="13" t="s">
        <v>37</v>
      </c>
      <c r="AX115" s="13" t="s">
        <v>75</v>
      </c>
      <c r="AY115" s="242" t="s">
        <v>148</v>
      </c>
    </row>
    <row r="116" s="13" customFormat="1">
      <c r="A116" s="13"/>
      <c r="B116" s="232"/>
      <c r="C116" s="233"/>
      <c r="D116" s="234" t="s">
        <v>159</v>
      </c>
      <c r="E116" s="235" t="s">
        <v>19</v>
      </c>
      <c r="F116" s="236" t="s">
        <v>199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159</v>
      </c>
      <c r="AU116" s="242" t="s">
        <v>84</v>
      </c>
      <c r="AV116" s="13" t="s">
        <v>82</v>
      </c>
      <c r="AW116" s="13" t="s">
        <v>37</v>
      </c>
      <c r="AX116" s="13" t="s">
        <v>75</v>
      </c>
      <c r="AY116" s="242" t="s">
        <v>148</v>
      </c>
    </row>
    <row r="117" s="14" customFormat="1">
      <c r="A117" s="14"/>
      <c r="B117" s="243"/>
      <c r="C117" s="244"/>
      <c r="D117" s="234" t="s">
        <v>159</v>
      </c>
      <c r="E117" s="245" t="s">
        <v>19</v>
      </c>
      <c r="F117" s="246" t="s">
        <v>459</v>
      </c>
      <c r="G117" s="244"/>
      <c r="H117" s="247">
        <v>15.75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159</v>
      </c>
      <c r="AU117" s="253" t="s">
        <v>84</v>
      </c>
      <c r="AV117" s="14" t="s">
        <v>84</v>
      </c>
      <c r="AW117" s="14" t="s">
        <v>37</v>
      </c>
      <c r="AX117" s="14" t="s">
        <v>82</v>
      </c>
      <c r="AY117" s="253" t="s">
        <v>148</v>
      </c>
    </row>
    <row r="118" s="2" customFormat="1" ht="24.15" customHeight="1">
      <c r="A118" s="40"/>
      <c r="B118" s="41"/>
      <c r="C118" s="214" t="s">
        <v>195</v>
      </c>
      <c r="D118" s="214" t="s">
        <v>150</v>
      </c>
      <c r="E118" s="215" t="s">
        <v>451</v>
      </c>
      <c r="F118" s="216" t="s">
        <v>452</v>
      </c>
      <c r="G118" s="217" t="s">
        <v>174</v>
      </c>
      <c r="H118" s="218">
        <v>80</v>
      </c>
      <c r="I118" s="219"/>
      <c r="J118" s="220">
        <f>ROUND(I118*H118,2)</f>
        <v>0</v>
      </c>
      <c r="K118" s="216" t="s">
        <v>154</v>
      </c>
      <c r="L118" s="46"/>
      <c r="M118" s="221" t="s">
        <v>19</v>
      </c>
      <c r="N118" s="222" t="s">
        <v>46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175</v>
      </c>
      <c r="AT118" s="225" t="s">
        <v>150</v>
      </c>
      <c r="AU118" s="225" t="s">
        <v>84</v>
      </c>
      <c r="AY118" s="19" t="s">
        <v>148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82</v>
      </c>
      <c r="BK118" s="226">
        <f>ROUND(I118*H118,2)</f>
        <v>0</v>
      </c>
      <c r="BL118" s="19" t="s">
        <v>175</v>
      </c>
      <c r="BM118" s="225" t="s">
        <v>460</v>
      </c>
    </row>
    <row r="119" s="2" customFormat="1">
      <c r="A119" s="40"/>
      <c r="B119" s="41"/>
      <c r="C119" s="42"/>
      <c r="D119" s="227" t="s">
        <v>157</v>
      </c>
      <c r="E119" s="42"/>
      <c r="F119" s="228" t="s">
        <v>454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157</v>
      </c>
      <c r="AU119" s="19" t="s">
        <v>84</v>
      </c>
    </row>
    <row r="120" s="13" customFormat="1">
      <c r="A120" s="13"/>
      <c r="B120" s="232"/>
      <c r="C120" s="233"/>
      <c r="D120" s="234" t="s">
        <v>159</v>
      </c>
      <c r="E120" s="235" t="s">
        <v>19</v>
      </c>
      <c r="F120" s="236" t="s">
        <v>160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159</v>
      </c>
      <c r="AU120" s="242" t="s">
        <v>84</v>
      </c>
      <c r="AV120" s="13" t="s">
        <v>82</v>
      </c>
      <c r="AW120" s="13" t="s">
        <v>37</v>
      </c>
      <c r="AX120" s="13" t="s">
        <v>75</v>
      </c>
      <c r="AY120" s="242" t="s">
        <v>148</v>
      </c>
    </row>
    <row r="121" s="13" customFormat="1">
      <c r="A121" s="13"/>
      <c r="B121" s="232"/>
      <c r="C121" s="233"/>
      <c r="D121" s="234" t="s">
        <v>159</v>
      </c>
      <c r="E121" s="235" t="s">
        <v>19</v>
      </c>
      <c r="F121" s="236" t="s">
        <v>461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159</v>
      </c>
      <c r="AU121" s="242" t="s">
        <v>84</v>
      </c>
      <c r="AV121" s="13" t="s">
        <v>82</v>
      </c>
      <c r="AW121" s="13" t="s">
        <v>37</v>
      </c>
      <c r="AX121" s="13" t="s">
        <v>75</v>
      </c>
      <c r="AY121" s="242" t="s">
        <v>148</v>
      </c>
    </row>
    <row r="122" s="14" customFormat="1">
      <c r="A122" s="14"/>
      <c r="B122" s="243"/>
      <c r="C122" s="244"/>
      <c r="D122" s="234" t="s">
        <v>159</v>
      </c>
      <c r="E122" s="245" t="s">
        <v>19</v>
      </c>
      <c r="F122" s="246" t="s">
        <v>462</v>
      </c>
      <c r="G122" s="244"/>
      <c r="H122" s="247">
        <v>80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159</v>
      </c>
      <c r="AU122" s="253" t="s">
        <v>84</v>
      </c>
      <c r="AV122" s="14" t="s">
        <v>84</v>
      </c>
      <c r="AW122" s="14" t="s">
        <v>37</v>
      </c>
      <c r="AX122" s="14" t="s">
        <v>82</v>
      </c>
      <c r="AY122" s="253" t="s">
        <v>148</v>
      </c>
    </row>
    <row r="123" s="2" customFormat="1" ht="16.5" customHeight="1">
      <c r="A123" s="40"/>
      <c r="B123" s="41"/>
      <c r="C123" s="254" t="s">
        <v>201</v>
      </c>
      <c r="D123" s="254" t="s">
        <v>167</v>
      </c>
      <c r="E123" s="255" t="s">
        <v>463</v>
      </c>
      <c r="F123" s="256" t="s">
        <v>464</v>
      </c>
      <c r="G123" s="257" t="s">
        <v>174</v>
      </c>
      <c r="H123" s="258">
        <v>84</v>
      </c>
      <c r="I123" s="259"/>
      <c r="J123" s="260">
        <f>ROUND(I123*H123,2)</f>
        <v>0</v>
      </c>
      <c r="K123" s="256" t="s">
        <v>154</v>
      </c>
      <c r="L123" s="261"/>
      <c r="M123" s="262" t="s">
        <v>19</v>
      </c>
      <c r="N123" s="263" t="s">
        <v>46</v>
      </c>
      <c r="O123" s="86"/>
      <c r="P123" s="223">
        <f>O123*H123</f>
        <v>0</v>
      </c>
      <c r="Q123" s="223">
        <v>0.00017000000000000001</v>
      </c>
      <c r="R123" s="223">
        <f>Q123*H123</f>
        <v>0.014280000000000001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183</v>
      </c>
      <c r="AT123" s="225" t="s">
        <v>167</v>
      </c>
      <c r="AU123" s="225" t="s">
        <v>84</v>
      </c>
      <c r="AY123" s="19" t="s">
        <v>148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82</v>
      </c>
      <c r="BK123" s="226">
        <f>ROUND(I123*H123,2)</f>
        <v>0</v>
      </c>
      <c r="BL123" s="19" t="s">
        <v>175</v>
      </c>
      <c r="BM123" s="225" t="s">
        <v>465</v>
      </c>
    </row>
    <row r="124" s="13" customFormat="1">
      <c r="A124" s="13"/>
      <c r="B124" s="232"/>
      <c r="C124" s="233"/>
      <c r="D124" s="234" t="s">
        <v>159</v>
      </c>
      <c r="E124" s="235" t="s">
        <v>19</v>
      </c>
      <c r="F124" s="236" t="s">
        <v>160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159</v>
      </c>
      <c r="AU124" s="242" t="s">
        <v>84</v>
      </c>
      <c r="AV124" s="13" t="s">
        <v>82</v>
      </c>
      <c r="AW124" s="13" t="s">
        <v>37</v>
      </c>
      <c r="AX124" s="13" t="s">
        <v>75</v>
      </c>
      <c r="AY124" s="242" t="s">
        <v>148</v>
      </c>
    </row>
    <row r="125" s="13" customFormat="1">
      <c r="A125" s="13"/>
      <c r="B125" s="232"/>
      <c r="C125" s="233"/>
      <c r="D125" s="234" t="s">
        <v>159</v>
      </c>
      <c r="E125" s="235" t="s">
        <v>19</v>
      </c>
      <c r="F125" s="236" t="s">
        <v>461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159</v>
      </c>
      <c r="AU125" s="242" t="s">
        <v>84</v>
      </c>
      <c r="AV125" s="13" t="s">
        <v>82</v>
      </c>
      <c r="AW125" s="13" t="s">
        <v>37</v>
      </c>
      <c r="AX125" s="13" t="s">
        <v>75</v>
      </c>
      <c r="AY125" s="242" t="s">
        <v>148</v>
      </c>
    </row>
    <row r="126" s="13" customFormat="1">
      <c r="A126" s="13"/>
      <c r="B126" s="232"/>
      <c r="C126" s="233"/>
      <c r="D126" s="234" t="s">
        <v>159</v>
      </c>
      <c r="E126" s="235" t="s">
        <v>19</v>
      </c>
      <c r="F126" s="236" t="s">
        <v>199</v>
      </c>
      <c r="G126" s="233"/>
      <c r="H126" s="235" t="s">
        <v>19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159</v>
      </c>
      <c r="AU126" s="242" t="s">
        <v>84</v>
      </c>
      <c r="AV126" s="13" t="s">
        <v>82</v>
      </c>
      <c r="AW126" s="13" t="s">
        <v>37</v>
      </c>
      <c r="AX126" s="13" t="s">
        <v>75</v>
      </c>
      <c r="AY126" s="242" t="s">
        <v>148</v>
      </c>
    </row>
    <row r="127" s="14" customFormat="1">
      <c r="A127" s="14"/>
      <c r="B127" s="243"/>
      <c r="C127" s="244"/>
      <c r="D127" s="234" t="s">
        <v>159</v>
      </c>
      <c r="E127" s="245" t="s">
        <v>19</v>
      </c>
      <c r="F127" s="246" t="s">
        <v>466</v>
      </c>
      <c r="G127" s="244"/>
      <c r="H127" s="247">
        <v>84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159</v>
      </c>
      <c r="AU127" s="253" t="s">
        <v>84</v>
      </c>
      <c r="AV127" s="14" t="s">
        <v>84</v>
      </c>
      <c r="AW127" s="14" t="s">
        <v>37</v>
      </c>
      <c r="AX127" s="14" t="s">
        <v>82</v>
      </c>
      <c r="AY127" s="253" t="s">
        <v>148</v>
      </c>
    </row>
    <row r="128" s="12" customFormat="1" ht="22.8" customHeight="1">
      <c r="A128" s="12"/>
      <c r="B128" s="198"/>
      <c r="C128" s="199"/>
      <c r="D128" s="200" t="s">
        <v>74</v>
      </c>
      <c r="E128" s="212" t="s">
        <v>467</v>
      </c>
      <c r="F128" s="212" t="s">
        <v>468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SUM(P129:P233)</f>
        <v>0</v>
      </c>
      <c r="Q128" s="206"/>
      <c r="R128" s="207">
        <f>SUM(R129:R233)</f>
        <v>0.02928</v>
      </c>
      <c r="S128" s="206"/>
      <c r="T128" s="208">
        <f>SUM(T129:T233)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169</v>
      </c>
      <c r="AT128" s="210" t="s">
        <v>74</v>
      </c>
      <c r="AU128" s="210" t="s">
        <v>82</v>
      </c>
      <c r="AY128" s="209" t="s">
        <v>148</v>
      </c>
      <c r="BK128" s="211">
        <f>SUM(BK129:BK233)</f>
        <v>0</v>
      </c>
    </row>
    <row r="129" s="2" customFormat="1" ht="16.5" customHeight="1">
      <c r="A129" s="40"/>
      <c r="B129" s="41"/>
      <c r="C129" s="214" t="s">
        <v>208</v>
      </c>
      <c r="D129" s="214" t="s">
        <v>150</v>
      </c>
      <c r="E129" s="215" t="s">
        <v>469</v>
      </c>
      <c r="F129" s="216" t="s">
        <v>470</v>
      </c>
      <c r="G129" s="217" t="s">
        <v>268</v>
      </c>
      <c r="H129" s="218">
        <v>4</v>
      </c>
      <c r="I129" s="219"/>
      <c r="J129" s="220">
        <f>ROUND(I129*H129,2)</f>
        <v>0</v>
      </c>
      <c r="K129" s="216" t="s">
        <v>154</v>
      </c>
      <c r="L129" s="46"/>
      <c r="M129" s="221" t="s">
        <v>19</v>
      </c>
      <c r="N129" s="222" t="s">
        <v>46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175</v>
      </c>
      <c r="AT129" s="225" t="s">
        <v>150</v>
      </c>
      <c r="AU129" s="225" t="s">
        <v>84</v>
      </c>
      <c r="AY129" s="19" t="s">
        <v>148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82</v>
      </c>
      <c r="BK129" s="226">
        <f>ROUND(I129*H129,2)</f>
        <v>0</v>
      </c>
      <c r="BL129" s="19" t="s">
        <v>175</v>
      </c>
      <c r="BM129" s="225" t="s">
        <v>471</v>
      </c>
    </row>
    <row r="130" s="2" customFormat="1">
      <c r="A130" s="40"/>
      <c r="B130" s="41"/>
      <c r="C130" s="42"/>
      <c r="D130" s="227" t="s">
        <v>157</v>
      </c>
      <c r="E130" s="42"/>
      <c r="F130" s="228" t="s">
        <v>472</v>
      </c>
      <c r="G130" s="42"/>
      <c r="H130" s="42"/>
      <c r="I130" s="229"/>
      <c r="J130" s="42"/>
      <c r="K130" s="42"/>
      <c r="L130" s="46"/>
      <c r="M130" s="230"/>
      <c r="N130" s="231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157</v>
      </c>
      <c r="AU130" s="19" t="s">
        <v>84</v>
      </c>
    </row>
    <row r="131" s="13" customFormat="1">
      <c r="A131" s="13"/>
      <c r="B131" s="232"/>
      <c r="C131" s="233"/>
      <c r="D131" s="234" t="s">
        <v>159</v>
      </c>
      <c r="E131" s="235" t="s">
        <v>19</v>
      </c>
      <c r="F131" s="236" t="s">
        <v>160</v>
      </c>
      <c r="G131" s="233"/>
      <c r="H131" s="235" t="s">
        <v>19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159</v>
      </c>
      <c r="AU131" s="242" t="s">
        <v>84</v>
      </c>
      <c r="AV131" s="13" t="s">
        <v>82</v>
      </c>
      <c r="AW131" s="13" t="s">
        <v>37</v>
      </c>
      <c r="AX131" s="13" t="s">
        <v>75</v>
      </c>
      <c r="AY131" s="242" t="s">
        <v>148</v>
      </c>
    </row>
    <row r="132" s="13" customFormat="1">
      <c r="A132" s="13"/>
      <c r="B132" s="232"/>
      <c r="C132" s="233"/>
      <c r="D132" s="234" t="s">
        <v>159</v>
      </c>
      <c r="E132" s="235" t="s">
        <v>19</v>
      </c>
      <c r="F132" s="236" t="s">
        <v>473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159</v>
      </c>
      <c r="AU132" s="242" t="s">
        <v>84</v>
      </c>
      <c r="AV132" s="13" t="s">
        <v>82</v>
      </c>
      <c r="AW132" s="13" t="s">
        <v>37</v>
      </c>
      <c r="AX132" s="13" t="s">
        <v>75</v>
      </c>
      <c r="AY132" s="242" t="s">
        <v>148</v>
      </c>
    </row>
    <row r="133" s="14" customFormat="1">
      <c r="A133" s="14"/>
      <c r="B133" s="243"/>
      <c r="C133" s="244"/>
      <c r="D133" s="234" t="s">
        <v>159</v>
      </c>
      <c r="E133" s="245" t="s">
        <v>19</v>
      </c>
      <c r="F133" s="246" t="s">
        <v>169</v>
      </c>
      <c r="G133" s="244"/>
      <c r="H133" s="247">
        <v>3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159</v>
      </c>
      <c r="AU133" s="253" t="s">
        <v>84</v>
      </c>
      <c r="AV133" s="14" t="s">
        <v>84</v>
      </c>
      <c r="AW133" s="14" t="s">
        <v>37</v>
      </c>
      <c r="AX133" s="14" t="s">
        <v>75</v>
      </c>
      <c r="AY133" s="253" t="s">
        <v>148</v>
      </c>
    </row>
    <row r="134" s="13" customFormat="1">
      <c r="A134" s="13"/>
      <c r="B134" s="232"/>
      <c r="C134" s="233"/>
      <c r="D134" s="234" t="s">
        <v>159</v>
      </c>
      <c r="E134" s="235" t="s">
        <v>19</v>
      </c>
      <c r="F134" s="236" t="s">
        <v>474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159</v>
      </c>
      <c r="AU134" s="242" t="s">
        <v>84</v>
      </c>
      <c r="AV134" s="13" t="s">
        <v>82</v>
      </c>
      <c r="AW134" s="13" t="s">
        <v>37</v>
      </c>
      <c r="AX134" s="13" t="s">
        <v>75</v>
      </c>
      <c r="AY134" s="242" t="s">
        <v>148</v>
      </c>
    </row>
    <row r="135" s="14" customFormat="1">
      <c r="A135" s="14"/>
      <c r="B135" s="243"/>
      <c r="C135" s="244"/>
      <c r="D135" s="234" t="s">
        <v>159</v>
      </c>
      <c r="E135" s="245" t="s">
        <v>19</v>
      </c>
      <c r="F135" s="246" t="s">
        <v>82</v>
      </c>
      <c r="G135" s="244"/>
      <c r="H135" s="247">
        <v>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159</v>
      </c>
      <c r="AU135" s="253" t="s">
        <v>84</v>
      </c>
      <c r="AV135" s="14" t="s">
        <v>84</v>
      </c>
      <c r="AW135" s="14" t="s">
        <v>37</v>
      </c>
      <c r="AX135" s="14" t="s">
        <v>75</v>
      </c>
      <c r="AY135" s="253" t="s">
        <v>148</v>
      </c>
    </row>
    <row r="136" s="15" customFormat="1">
      <c r="A136" s="15"/>
      <c r="B136" s="264"/>
      <c r="C136" s="265"/>
      <c r="D136" s="234" t="s">
        <v>159</v>
      </c>
      <c r="E136" s="266" t="s">
        <v>19</v>
      </c>
      <c r="F136" s="267" t="s">
        <v>264</v>
      </c>
      <c r="G136" s="265"/>
      <c r="H136" s="268">
        <v>4</v>
      </c>
      <c r="I136" s="269"/>
      <c r="J136" s="265"/>
      <c r="K136" s="265"/>
      <c r="L136" s="270"/>
      <c r="M136" s="271"/>
      <c r="N136" s="272"/>
      <c r="O136" s="272"/>
      <c r="P136" s="272"/>
      <c r="Q136" s="272"/>
      <c r="R136" s="272"/>
      <c r="S136" s="272"/>
      <c r="T136" s="27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4" t="s">
        <v>159</v>
      </c>
      <c r="AU136" s="274" t="s">
        <v>84</v>
      </c>
      <c r="AV136" s="15" t="s">
        <v>155</v>
      </c>
      <c r="AW136" s="15" t="s">
        <v>37</v>
      </c>
      <c r="AX136" s="15" t="s">
        <v>82</v>
      </c>
      <c r="AY136" s="274" t="s">
        <v>148</v>
      </c>
    </row>
    <row r="137" s="2" customFormat="1" ht="16.5" customHeight="1">
      <c r="A137" s="40"/>
      <c r="B137" s="41"/>
      <c r="C137" s="254" t="s">
        <v>213</v>
      </c>
      <c r="D137" s="254" t="s">
        <v>167</v>
      </c>
      <c r="E137" s="255" t="s">
        <v>475</v>
      </c>
      <c r="F137" s="256" t="s">
        <v>476</v>
      </c>
      <c r="G137" s="257" t="s">
        <v>268</v>
      </c>
      <c r="H137" s="258">
        <v>1</v>
      </c>
      <c r="I137" s="259"/>
      <c r="J137" s="260">
        <f>ROUND(I137*H137,2)</f>
        <v>0</v>
      </c>
      <c r="K137" s="256" t="s">
        <v>269</v>
      </c>
      <c r="L137" s="261"/>
      <c r="M137" s="262" t="s">
        <v>19</v>
      </c>
      <c r="N137" s="263" t="s">
        <v>46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183</v>
      </c>
      <c r="AT137" s="225" t="s">
        <v>167</v>
      </c>
      <c r="AU137" s="225" t="s">
        <v>84</v>
      </c>
      <c r="AY137" s="19" t="s">
        <v>148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82</v>
      </c>
      <c r="BK137" s="226">
        <f>ROUND(I137*H137,2)</f>
        <v>0</v>
      </c>
      <c r="BL137" s="19" t="s">
        <v>175</v>
      </c>
      <c r="BM137" s="225" t="s">
        <v>477</v>
      </c>
    </row>
    <row r="138" s="13" customFormat="1">
      <c r="A138" s="13"/>
      <c r="B138" s="232"/>
      <c r="C138" s="233"/>
      <c r="D138" s="234" t="s">
        <v>159</v>
      </c>
      <c r="E138" s="235" t="s">
        <v>19</v>
      </c>
      <c r="F138" s="236" t="s">
        <v>160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159</v>
      </c>
      <c r="AU138" s="242" t="s">
        <v>84</v>
      </c>
      <c r="AV138" s="13" t="s">
        <v>82</v>
      </c>
      <c r="AW138" s="13" t="s">
        <v>37</v>
      </c>
      <c r="AX138" s="13" t="s">
        <v>75</v>
      </c>
      <c r="AY138" s="242" t="s">
        <v>148</v>
      </c>
    </row>
    <row r="139" s="13" customFormat="1">
      <c r="A139" s="13"/>
      <c r="B139" s="232"/>
      <c r="C139" s="233"/>
      <c r="D139" s="234" t="s">
        <v>159</v>
      </c>
      <c r="E139" s="235" t="s">
        <v>19</v>
      </c>
      <c r="F139" s="236" t="s">
        <v>478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159</v>
      </c>
      <c r="AU139" s="242" t="s">
        <v>84</v>
      </c>
      <c r="AV139" s="13" t="s">
        <v>82</v>
      </c>
      <c r="AW139" s="13" t="s">
        <v>37</v>
      </c>
      <c r="AX139" s="13" t="s">
        <v>75</v>
      </c>
      <c r="AY139" s="242" t="s">
        <v>148</v>
      </c>
    </row>
    <row r="140" s="14" customFormat="1">
      <c r="A140" s="14"/>
      <c r="B140" s="243"/>
      <c r="C140" s="244"/>
      <c r="D140" s="234" t="s">
        <v>159</v>
      </c>
      <c r="E140" s="245" t="s">
        <v>19</v>
      </c>
      <c r="F140" s="246" t="s">
        <v>82</v>
      </c>
      <c r="G140" s="244"/>
      <c r="H140" s="247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159</v>
      </c>
      <c r="AU140" s="253" t="s">
        <v>84</v>
      </c>
      <c r="AV140" s="14" t="s">
        <v>84</v>
      </c>
      <c r="AW140" s="14" t="s">
        <v>37</v>
      </c>
      <c r="AX140" s="14" t="s">
        <v>82</v>
      </c>
      <c r="AY140" s="253" t="s">
        <v>148</v>
      </c>
    </row>
    <row r="141" s="2" customFormat="1" ht="16.5" customHeight="1">
      <c r="A141" s="40"/>
      <c r="B141" s="41"/>
      <c r="C141" s="254" t="s">
        <v>220</v>
      </c>
      <c r="D141" s="254" t="s">
        <v>167</v>
      </c>
      <c r="E141" s="255" t="s">
        <v>479</v>
      </c>
      <c r="F141" s="256" t="s">
        <v>480</v>
      </c>
      <c r="G141" s="257" t="s">
        <v>268</v>
      </c>
      <c r="H141" s="258">
        <v>3</v>
      </c>
      <c r="I141" s="259"/>
      <c r="J141" s="260">
        <f>ROUND(I141*H141,2)</f>
        <v>0</v>
      </c>
      <c r="K141" s="256" t="s">
        <v>269</v>
      </c>
      <c r="L141" s="261"/>
      <c r="M141" s="262" t="s">
        <v>19</v>
      </c>
      <c r="N141" s="263" t="s">
        <v>46</v>
      </c>
      <c r="O141" s="86"/>
      <c r="P141" s="223">
        <f>O141*H141</f>
        <v>0</v>
      </c>
      <c r="Q141" s="223">
        <v>0.0080000000000000002</v>
      </c>
      <c r="R141" s="223">
        <f>Q141*H141</f>
        <v>0.024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183</v>
      </c>
      <c r="AT141" s="225" t="s">
        <v>167</v>
      </c>
      <c r="AU141" s="225" t="s">
        <v>84</v>
      </c>
      <c r="AY141" s="19" t="s">
        <v>148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82</v>
      </c>
      <c r="BK141" s="226">
        <f>ROUND(I141*H141,2)</f>
        <v>0</v>
      </c>
      <c r="BL141" s="19" t="s">
        <v>175</v>
      </c>
      <c r="BM141" s="225" t="s">
        <v>481</v>
      </c>
    </row>
    <row r="142" s="13" customFormat="1">
      <c r="A142" s="13"/>
      <c r="B142" s="232"/>
      <c r="C142" s="233"/>
      <c r="D142" s="234" t="s">
        <v>159</v>
      </c>
      <c r="E142" s="235" t="s">
        <v>19</v>
      </c>
      <c r="F142" s="236" t="s">
        <v>160</v>
      </c>
      <c r="G142" s="233"/>
      <c r="H142" s="235" t="s">
        <v>19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159</v>
      </c>
      <c r="AU142" s="242" t="s">
        <v>84</v>
      </c>
      <c r="AV142" s="13" t="s">
        <v>82</v>
      </c>
      <c r="AW142" s="13" t="s">
        <v>37</v>
      </c>
      <c r="AX142" s="13" t="s">
        <v>75</v>
      </c>
      <c r="AY142" s="242" t="s">
        <v>148</v>
      </c>
    </row>
    <row r="143" s="13" customFormat="1">
      <c r="A143" s="13"/>
      <c r="B143" s="232"/>
      <c r="C143" s="233"/>
      <c r="D143" s="234" t="s">
        <v>159</v>
      </c>
      <c r="E143" s="235" t="s">
        <v>19</v>
      </c>
      <c r="F143" s="236" t="s">
        <v>482</v>
      </c>
      <c r="G143" s="233"/>
      <c r="H143" s="235" t="s">
        <v>19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159</v>
      </c>
      <c r="AU143" s="242" t="s">
        <v>84</v>
      </c>
      <c r="AV143" s="13" t="s">
        <v>82</v>
      </c>
      <c r="AW143" s="13" t="s">
        <v>37</v>
      </c>
      <c r="AX143" s="13" t="s">
        <v>75</v>
      </c>
      <c r="AY143" s="242" t="s">
        <v>148</v>
      </c>
    </row>
    <row r="144" s="14" customFormat="1">
      <c r="A144" s="14"/>
      <c r="B144" s="243"/>
      <c r="C144" s="244"/>
      <c r="D144" s="234" t="s">
        <v>159</v>
      </c>
      <c r="E144" s="245" t="s">
        <v>19</v>
      </c>
      <c r="F144" s="246" t="s">
        <v>169</v>
      </c>
      <c r="G144" s="244"/>
      <c r="H144" s="247">
        <v>3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159</v>
      </c>
      <c r="AU144" s="253" t="s">
        <v>84</v>
      </c>
      <c r="AV144" s="14" t="s">
        <v>84</v>
      </c>
      <c r="AW144" s="14" t="s">
        <v>37</v>
      </c>
      <c r="AX144" s="14" t="s">
        <v>82</v>
      </c>
      <c r="AY144" s="253" t="s">
        <v>148</v>
      </c>
    </row>
    <row r="145" s="13" customFormat="1">
      <c r="A145" s="13"/>
      <c r="B145" s="232"/>
      <c r="C145" s="233"/>
      <c r="D145" s="234" t="s">
        <v>159</v>
      </c>
      <c r="E145" s="235" t="s">
        <v>19</v>
      </c>
      <c r="F145" s="236" t="s">
        <v>483</v>
      </c>
      <c r="G145" s="233"/>
      <c r="H145" s="235" t="s">
        <v>19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159</v>
      </c>
      <c r="AU145" s="242" t="s">
        <v>84</v>
      </c>
      <c r="AV145" s="13" t="s">
        <v>82</v>
      </c>
      <c r="AW145" s="13" t="s">
        <v>37</v>
      </c>
      <c r="AX145" s="13" t="s">
        <v>75</v>
      </c>
      <c r="AY145" s="242" t="s">
        <v>148</v>
      </c>
    </row>
    <row r="146" s="13" customFormat="1">
      <c r="A146" s="13"/>
      <c r="B146" s="232"/>
      <c r="C146" s="233"/>
      <c r="D146" s="234" t="s">
        <v>159</v>
      </c>
      <c r="E146" s="235" t="s">
        <v>19</v>
      </c>
      <c r="F146" s="236" t="s">
        <v>484</v>
      </c>
      <c r="G146" s="233"/>
      <c r="H146" s="235" t="s">
        <v>19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159</v>
      </c>
      <c r="AU146" s="242" t="s">
        <v>84</v>
      </c>
      <c r="AV146" s="13" t="s">
        <v>82</v>
      </c>
      <c r="AW146" s="13" t="s">
        <v>37</v>
      </c>
      <c r="AX146" s="13" t="s">
        <v>75</v>
      </c>
      <c r="AY146" s="242" t="s">
        <v>148</v>
      </c>
    </row>
    <row r="147" s="13" customFormat="1">
      <c r="A147" s="13"/>
      <c r="B147" s="232"/>
      <c r="C147" s="233"/>
      <c r="D147" s="234" t="s">
        <v>159</v>
      </c>
      <c r="E147" s="235" t="s">
        <v>19</v>
      </c>
      <c r="F147" s="236" t="s">
        <v>485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159</v>
      </c>
      <c r="AU147" s="242" t="s">
        <v>84</v>
      </c>
      <c r="AV147" s="13" t="s">
        <v>82</v>
      </c>
      <c r="AW147" s="13" t="s">
        <v>37</v>
      </c>
      <c r="AX147" s="13" t="s">
        <v>75</v>
      </c>
      <c r="AY147" s="242" t="s">
        <v>148</v>
      </c>
    </row>
    <row r="148" s="13" customFormat="1">
      <c r="A148" s="13"/>
      <c r="B148" s="232"/>
      <c r="C148" s="233"/>
      <c r="D148" s="234" t="s">
        <v>159</v>
      </c>
      <c r="E148" s="235" t="s">
        <v>19</v>
      </c>
      <c r="F148" s="236" t="s">
        <v>486</v>
      </c>
      <c r="G148" s="233"/>
      <c r="H148" s="235" t="s">
        <v>19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159</v>
      </c>
      <c r="AU148" s="242" t="s">
        <v>84</v>
      </c>
      <c r="AV148" s="13" t="s">
        <v>82</v>
      </c>
      <c r="AW148" s="13" t="s">
        <v>37</v>
      </c>
      <c r="AX148" s="13" t="s">
        <v>75</v>
      </c>
      <c r="AY148" s="242" t="s">
        <v>148</v>
      </c>
    </row>
    <row r="149" s="13" customFormat="1">
      <c r="A149" s="13"/>
      <c r="B149" s="232"/>
      <c r="C149" s="233"/>
      <c r="D149" s="234" t="s">
        <v>159</v>
      </c>
      <c r="E149" s="235" t="s">
        <v>19</v>
      </c>
      <c r="F149" s="236" t="s">
        <v>487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159</v>
      </c>
      <c r="AU149" s="242" t="s">
        <v>84</v>
      </c>
      <c r="AV149" s="13" t="s">
        <v>82</v>
      </c>
      <c r="AW149" s="13" t="s">
        <v>37</v>
      </c>
      <c r="AX149" s="13" t="s">
        <v>75</v>
      </c>
      <c r="AY149" s="242" t="s">
        <v>148</v>
      </c>
    </row>
    <row r="150" s="13" customFormat="1">
      <c r="A150" s="13"/>
      <c r="B150" s="232"/>
      <c r="C150" s="233"/>
      <c r="D150" s="234" t="s">
        <v>159</v>
      </c>
      <c r="E150" s="235" t="s">
        <v>19</v>
      </c>
      <c r="F150" s="236" t="s">
        <v>488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159</v>
      </c>
      <c r="AU150" s="242" t="s">
        <v>84</v>
      </c>
      <c r="AV150" s="13" t="s">
        <v>82</v>
      </c>
      <c r="AW150" s="13" t="s">
        <v>37</v>
      </c>
      <c r="AX150" s="13" t="s">
        <v>75</v>
      </c>
      <c r="AY150" s="242" t="s">
        <v>148</v>
      </c>
    </row>
    <row r="151" s="2" customFormat="1" ht="16.5" customHeight="1">
      <c r="A151" s="40"/>
      <c r="B151" s="41"/>
      <c r="C151" s="254" t="s">
        <v>227</v>
      </c>
      <c r="D151" s="254" t="s">
        <v>167</v>
      </c>
      <c r="E151" s="255" t="s">
        <v>489</v>
      </c>
      <c r="F151" s="256" t="s">
        <v>490</v>
      </c>
      <c r="G151" s="257" t="s">
        <v>268</v>
      </c>
      <c r="H151" s="258">
        <v>3</v>
      </c>
      <c r="I151" s="259"/>
      <c r="J151" s="260">
        <f>ROUND(I151*H151,2)</f>
        <v>0</v>
      </c>
      <c r="K151" s="256" t="s">
        <v>269</v>
      </c>
      <c r="L151" s="261"/>
      <c r="M151" s="262" t="s">
        <v>19</v>
      </c>
      <c r="N151" s="263" t="s">
        <v>46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183</v>
      </c>
      <c r="AT151" s="225" t="s">
        <v>167</v>
      </c>
      <c r="AU151" s="225" t="s">
        <v>84</v>
      </c>
      <c r="AY151" s="19" t="s">
        <v>148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82</v>
      </c>
      <c r="BK151" s="226">
        <f>ROUND(I151*H151,2)</f>
        <v>0</v>
      </c>
      <c r="BL151" s="19" t="s">
        <v>175</v>
      </c>
      <c r="BM151" s="225" t="s">
        <v>491</v>
      </c>
    </row>
    <row r="152" s="13" customFormat="1">
      <c r="A152" s="13"/>
      <c r="B152" s="232"/>
      <c r="C152" s="233"/>
      <c r="D152" s="234" t="s">
        <v>159</v>
      </c>
      <c r="E152" s="235" t="s">
        <v>19</v>
      </c>
      <c r="F152" s="236" t="s">
        <v>160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159</v>
      </c>
      <c r="AU152" s="242" t="s">
        <v>84</v>
      </c>
      <c r="AV152" s="13" t="s">
        <v>82</v>
      </c>
      <c r="AW152" s="13" t="s">
        <v>37</v>
      </c>
      <c r="AX152" s="13" t="s">
        <v>75</v>
      </c>
      <c r="AY152" s="242" t="s">
        <v>148</v>
      </c>
    </row>
    <row r="153" s="13" customFormat="1">
      <c r="A153" s="13"/>
      <c r="B153" s="232"/>
      <c r="C153" s="233"/>
      <c r="D153" s="234" t="s">
        <v>159</v>
      </c>
      <c r="E153" s="235" t="s">
        <v>19</v>
      </c>
      <c r="F153" s="236" t="s">
        <v>492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159</v>
      </c>
      <c r="AU153" s="242" t="s">
        <v>84</v>
      </c>
      <c r="AV153" s="13" t="s">
        <v>82</v>
      </c>
      <c r="AW153" s="13" t="s">
        <v>37</v>
      </c>
      <c r="AX153" s="13" t="s">
        <v>75</v>
      </c>
      <c r="AY153" s="242" t="s">
        <v>148</v>
      </c>
    </row>
    <row r="154" s="14" customFormat="1">
      <c r="A154" s="14"/>
      <c r="B154" s="243"/>
      <c r="C154" s="244"/>
      <c r="D154" s="234" t="s">
        <v>159</v>
      </c>
      <c r="E154" s="245" t="s">
        <v>19</v>
      </c>
      <c r="F154" s="246" t="s">
        <v>169</v>
      </c>
      <c r="G154" s="244"/>
      <c r="H154" s="247">
        <v>3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159</v>
      </c>
      <c r="AU154" s="253" t="s">
        <v>84</v>
      </c>
      <c r="AV154" s="14" t="s">
        <v>84</v>
      </c>
      <c r="AW154" s="14" t="s">
        <v>37</v>
      </c>
      <c r="AX154" s="14" t="s">
        <v>82</v>
      </c>
      <c r="AY154" s="253" t="s">
        <v>148</v>
      </c>
    </row>
    <row r="155" s="13" customFormat="1">
      <c r="A155" s="13"/>
      <c r="B155" s="232"/>
      <c r="C155" s="233"/>
      <c r="D155" s="234" t="s">
        <v>159</v>
      </c>
      <c r="E155" s="235" t="s">
        <v>19</v>
      </c>
      <c r="F155" s="236" t="s">
        <v>493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159</v>
      </c>
      <c r="AU155" s="242" t="s">
        <v>84</v>
      </c>
      <c r="AV155" s="13" t="s">
        <v>82</v>
      </c>
      <c r="AW155" s="13" t="s">
        <v>37</v>
      </c>
      <c r="AX155" s="13" t="s">
        <v>75</v>
      </c>
      <c r="AY155" s="242" t="s">
        <v>148</v>
      </c>
    </row>
    <row r="156" s="2" customFormat="1" ht="16.5" customHeight="1">
      <c r="A156" s="40"/>
      <c r="B156" s="41"/>
      <c r="C156" s="254" t="s">
        <v>8</v>
      </c>
      <c r="D156" s="254" t="s">
        <v>167</v>
      </c>
      <c r="E156" s="255" t="s">
        <v>494</v>
      </c>
      <c r="F156" s="256" t="s">
        <v>495</v>
      </c>
      <c r="G156" s="257" t="s">
        <v>268</v>
      </c>
      <c r="H156" s="258">
        <v>3</v>
      </c>
      <c r="I156" s="259"/>
      <c r="J156" s="260">
        <f>ROUND(I156*H156,2)</f>
        <v>0</v>
      </c>
      <c r="K156" s="256" t="s">
        <v>269</v>
      </c>
      <c r="L156" s="261"/>
      <c r="M156" s="262" t="s">
        <v>19</v>
      </c>
      <c r="N156" s="263" t="s">
        <v>46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183</v>
      </c>
      <c r="AT156" s="225" t="s">
        <v>167</v>
      </c>
      <c r="AU156" s="225" t="s">
        <v>84</v>
      </c>
      <c r="AY156" s="19" t="s">
        <v>148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82</v>
      </c>
      <c r="BK156" s="226">
        <f>ROUND(I156*H156,2)</f>
        <v>0</v>
      </c>
      <c r="BL156" s="19" t="s">
        <v>175</v>
      </c>
      <c r="BM156" s="225" t="s">
        <v>496</v>
      </c>
    </row>
    <row r="157" s="13" customFormat="1">
      <c r="A157" s="13"/>
      <c r="B157" s="232"/>
      <c r="C157" s="233"/>
      <c r="D157" s="234" t="s">
        <v>159</v>
      </c>
      <c r="E157" s="235" t="s">
        <v>19</v>
      </c>
      <c r="F157" s="236" t="s">
        <v>160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159</v>
      </c>
      <c r="AU157" s="242" t="s">
        <v>84</v>
      </c>
      <c r="AV157" s="13" t="s">
        <v>82</v>
      </c>
      <c r="AW157" s="13" t="s">
        <v>37</v>
      </c>
      <c r="AX157" s="13" t="s">
        <v>75</v>
      </c>
      <c r="AY157" s="242" t="s">
        <v>148</v>
      </c>
    </row>
    <row r="158" s="13" customFormat="1">
      <c r="A158" s="13"/>
      <c r="B158" s="232"/>
      <c r="C158" s="233"/>
      <c r="D158" s="234" t="s">
        <v>159</v>
      </c>
      <c r="E158" s="235" t="s">
        <v>19</v>
      </c>
      <c r="F158" s="236" t="s">
        <v>497</v>
      </c>
      <c r="G158" s="233"/>
      <c r="H158" s="235" t="s">
        <v>19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159</v>
      </c>
      <c r="AU158" s="242" t="s">
        <v>84</v>
      </c>
      <c r="AV158" s="13" t="s">
        <v>82</v>
      </c>
      <c r="AW158" s="13" t="s">
        <v>37</v>
      </c>
      <c r="AX158" s="13" t="s">
        <v>75</v>
      </c>
      <c r="AY158" s="242" t="s">
        <v>148</v>
      </c>
    </row>
    <row r="159" s="14" customFormat="1">
      <c r="A159" s="14"/>
      <c r="B159" s="243"/>
      <c r="C159" s="244"/>
      <c r="D159" s="234" t="s">
        <v>159</v>
      </c>
      <c r="E159" s="245" t="s">
        <v>19</v>
      </c>
      <c r="F159" s="246" t="s">
        <v>169</v>
      </c>
      <c r="G159" s="244"/>
      <c r="H159" s="247">
        <v>3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159</v>
      </c>
      <c r="AU159" s="253" t="s">
        <v>84</v>
      </c>
      <c r="AV159" s="14" t="s">
        <v>84</v>
      </c>
      <c r="AW159" s="14" t="s">
        <v>37</v>
      </c>
      <c r="AX159" s="14" t="s">
        <v>82</v>
      </c>
      <c r="AY159" s="253" t="s">
        <v>148</v>
      </c>
    </row>
    <row r="160" s="2" customFormat="1" ht="16.5" customHeight="1">
      <c r="A160" s="40"/>
      <c r="B160" s="41"/>
      <c r="C160" s="214" t="s">
        <v>239</v>
      </c>
      <c r="D160" s="214" t="s">
        <v>150</v>
      </c>
      <c r="E160" s="215" t="s">
        <v>498</v>
      </c>
      <c r="F160" s="216" t="s">
        <v>499</v>
      </c>
      <c r="G160" s="217" t="s">
        <v>174</v>
      </c>
      <c r="H160" s="218">
        <v>127</v>
      </c>
      <c r="I160" s="219"/>
      <c r="J160" s="220">
        <f>ROUND(I160*H160,2)</f>
        <v>0</v>
      </c>
      <c r="K160" s="216" t="s">
        <v>269</v>
      </c>
      <c r="L160" s="46"/>
      <c r="M160" s="221" t="s">
        <v>19</v>
      </c>
      <c r="N160" s="222" t="s">
        <v>46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175</v>
      </c>
      <c r="AT160" s="225" t="s">
        <v>150</v>
      </c>
      <c r="AU160" s="225" t="s">
        <v>84</v>
      </c>
      <c r="AY160" s="19" t="s">
        <v>148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82</v>
      </c>
      <c r="BK160" s="226">
        <f>ROUND(I160*H160,2)</f>
        <v>0</v>
      </c>
      <c r="BL160" s="19" t="s">
        <v>175</v>
      </c>
      <c r="BM160" s="225" t="s">
        <v>500</v>
      </c>
    </row>
    <row r="161" s="13" customFormat="1">
      <c r="A161" s="13"/>
      <c r="B161" s="232"/>
      <c r="C161" s="233"/>
      <c r="D161" s="234" t="s">
        <v>159</v>
      </c>
      <c r="E161" s="235" t="s">
        <v>19</v>
      </c>
      <c r="F161" s="236" t="s">
        <v>160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159</v>
      </c>
      <c r="AU161" s="242" t="s">
        <v>84</v>
      </c>
      <c r="AV161" s="13" t="s">
        <v>82</v>
      </c>
      <c r="AW161" s="13" t="s">
        <v>37</v>
      </c>
      <c r="AX161" s="13" t="s">
        <v>75</v>
      </c>
      <c r="AY161" s="242" t="s">
        <v>148</v>
      </c>
    </row>
    <row r="162" s="13" customFormat="1">
      <c r="A162" s="13"/>
      <c r="B162" s="232"/>
      <c r="C162" s="233"/>
      <c r="D162" s="234" t="s">
        <v>159</v>
      </c>
      <c r="E162" s="235" t="s">
        <v>19</v>
      </c>
      <c r="F162" s="236" t="s">
        <v>501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159</v>
      </c>
      <c r="AU162" s="242" t="s">
        <v>84</v>
      </c>
      <c r="AV162" s="13" t="s">
        <v>82</v>
      </c>
      <c r="AW162" s="13" t="s">
        <v>37</v>
      </c>
      <c r="AX162" s="13" t="s">
        <v>75</v>
      </c>
      <c r="AY162" s="242" t="s">
        <v>148</v>
      </c>
    </row>
    <row r="163" s="14" customFormat="1">
      <c r="A163" s="14"/>
      <c r="B163" s="243"/>
      <c r="C163" s="244"/>
      <c r="D163" s="234" t="s">
        <v>159</v>
      </c>
      <c r="E163" s="245" t="s">
        <v>19</v>
      </c>
      <c r="F163" s="246" t="s">
        <v>502</v>
      </c>
      <c r="G163" s="244"/>
      <c r="H163" s="247">
        <v>127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159</v>
      </c>
      <c r="AU163" s="253" t="s">
        <v>84</v>
      </c>
      <c r="AV163" s="14" t="s">
        <v>84</v>
      </c>
      <c r="AW163" s="14" t="s">
        <v>37</v>
      </c>
      <c r="AX163" s="14" t="s">
        <v>82</v>
      </c>
      <c r="AY163" s="253" t="s">
        <v>148</v>
      </c>
    </row>
    <row r="164" s="2" customFormat="1" ht="16.5" customHeight="1">
      <c r="A164" s="40"/>
      <c r="B164" s="41"/>
      <c r="C164" s="254" t="s">
        <v>247</v>
      </c>
      <c r="D164" s="254" t="s">
        <v>167</v>
      </c>
      <c r="E164" s="255" t="s">
        <v>503</v>
      </c>
      <c r="F164" s="256" t="s">
        <v>504</v>
      </c>
      <c r="G164" s="257" t="s">
        <v>174</v>
      </c>
      <c r="H164" s="258">
        <v>133.34999999999999</v>
      </c>
      <c r="I164" s="259"/>
      <c r="J164" s="260">
        <f>ROUND(I164*H164,2)</f>
        <v>0</v>
      </c>
      <c r="K164" s="256" t="s">
        <v>269</v>
      </c>
      <c r="L164" s="261"/>
      <c r="M164" s="262" t="s">
        <v>19</v>
      </c>
      <c r="N164" s="263" t="s">
        <v>46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183</v>
      </c>
      <c r="AT164" s="225" t="s">
        <v>167</v>
      </c>
      <c r="AU164" s="225" t="s">
        <v>84</v>
      </c>
      <c r="AY164" s="19" t="s">
        <v>148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82</v>
      </c>
      <c r="BK164" s="226">
        <f>ROUND(I164*H164,2)</f>
        <v>0</v>
      </c>
      <c r="BL164" s="19" t="s">
        <v>175</v>
      </c>
      <c r="BM164" s="225" t="s">
        <v>505</v>
      </c>
    </row>
    <row r="165" s="13" customFormat="1">
      <c r="A165" s="13"/>
      <c r="B165" s="232"/>
      <c r="C165" s="233"/>
      <c r="D165" s="234" t="s">
        <v>159</v>
      </c>
      <c r="E165" s="235" t="s">
        <v>19</v>
      </c>
      <c r="F165" s="236" t="s">
        <v>160</v>
      </c>
      <c r="G165" s="233"/>
      <c r="H165" s="235" t="s">
        <v>19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159</v>
      </c>
      <c r="AU165" s="242" t="s">
        <v>84</v>
      </c>
      <c r="AV165" s="13" t="s">
        <v>82</v>
      </c>
      <c r="AW165" s="13" t="s">
        <v>37</v>
      </c>
      <c r="AX165" s="13" t="s">
        <v>75</v>
      </c>
      <c r="AY165" s="242" t="s">
        <v>148</v>
      </c>
    </row>
    <row r="166" s="13" customFormat="1">
      <c r="A166" s="13"/>
      <c r="B166" s="232"/>
      <c r="C166" s="233"/>
      <c r="D166" s="234" t="s">
        <v>159</v>
      </c>
      <c r="E166" s="235" t="s">
        <v>19</v>
      </c>
      <c r="F166" s="236" t="s">
        <v>506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159</v>
      </c>
      <c r="AU166" s="242" t="s">
        <v>84</v>
      </c>
      <c r="AV166" s="13" t="s">
        <v>82</v>
      </c>
      <c r="AW166" s="13" t="s">
        <v>37</v>
      </c>
      <c r="AX166" s="13" t="s">
        <v>75</v>
      </c>
      <c r="AY166" s="242" t="s">
        <v>148</v>
      </c>
    </row>
    <row r="167" s="13" customFormat="1">
      <c r="A167" s="13"/>
      <c r="B167" s="232"/>
      <c r="C167" s="233"/>
      <c r="D167" s="234" t="s">
        <v>159</v>
      </c>
      <c r="E167" s="235" t="s">
        <v>19</v>
      </c>
      <c r="F167" s="236" t="s">
        <v>501</v>
      </c>
      <c r="G167" s="233"/>
      <c r="H167" s="235" t="s">
        <v>19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159</v>
      </c>
      <c r="AU167" s="242" t="s">
        <v>84</v>
      </c>
      <c r="AV167" s="13" t="s">
        <v>82</v>
      </c>
      <c r="AW167" s="13" t="s">
        <v>37</v>
      </c>
      <c r="AX167" s="13" t="s">
        <v>75</v>
      </c>
      <c r="AY167" s="242" t="s">
        <v>148</v>
      </c>
    </row>
    <row r="168" s="14" customFormat="1">
      <c r="A168" s="14"/>
      <c r="B168" s="243"/>
      <c r="C168" s="244"/>
      <c r="D168" s="234" t="s">
        <v>159</v>
      </c>
      <c r="E168" s="245" t="s">
        <v>19</v>
      </c>
      <c r="F168" s="246" t="s">
        <v>507</v>
      </c>
      <c r="G168" s="244"/>
      <c r="H168" s="247">
        <v>133.34999999999999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159</v>
      </c>
      <c r="AU168" s="253" t="s">
        <v>84</v>
      </c>
      <c r="AV168" s="14" t="s">
        <v>84</v>
      </c>
      <c r="AW168" s="14" t="s">
        <v>37</v>
      </c>
      <c r="AX168" s="14" t="s">
        <v>82</v>
      </c>
      <c r="AY168" s="253" t="s">
        <v>148</v>
      </c>
    </row>
    <row r="169" s="2" customFormat="1" ht="16.5" customHeight="1">
      <c r="A169" s="40"/>
      <c r="B169" s="41"/>
      <c r="C169" s="254" t="s">
        <v>253</v>
      </c>
      <c r="D169" s="254" t="s">
        <v>167</v>
      </c>
      <c r="E169" s="255" t="s">
        <v>508</v>
      </c>
      <c r="F169" s="256" t="s">
        <v>509</v>
      </c>
      <c r="G169" s="257" t="s">
        <v>268</v>
      </c>
      <c r="H169" s="258">
        <v>10</v>
      </c>
      <c r="I169" s="259"/>
      <c r="J169" s="260">
        <f>ROUND(I169*H169,2)</f>
        <v>0</v>
      </c>
      <c r="K169" s="256" t="s">
        <v>269</v>
      </c>
      <c r="L169" s="261"/>
      <c r="M169" s="262" t="s">
        <v>19</v>
      </c>
      <c r="N169" s="263" t="s">
        <v>46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183</v>
      </c>
      <c r="AT169" s="225" t="s">
        <v>167</v>
      </c>
      <c r="AU169" s="225" t="s">
        <v>84</v>
      </c>
      <c r="AY169" s="19" t="s">
        <v>148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82</v>
      </c>
      <c r="BK169" s="226">
        <f>ROUND(I169*H169,2)</f>
        <v>0</v>
      </c>
      <c r="BL169" s="19" t="s">
        <v>175</v>
      </c>
      <c r="BM169" s="225" t="s">
        <v>510</v>
      </c>
    </row>
    <row r="170" s="13" customFormat="1">
      <c r="A170" s="13"/>
      <c r="B170" s="232"/>
      <c r="C170" s="233"/>
      <c r="D170" s="234" t="s">
        <v>159</v>
      </c>
      <c r="E170" s="235" t="s">
        <v>19</v>
      </c>
      <c r="F170" s="236" t="s">
        <v>160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159</v>
      </c>
      <c r="AU170" s="242" t="s">
        <v>84</v>
      </c>
      <c r="AV170" s="13" t="s">
        <v>82</v>
      </c>
      <c r="AW170" s="13" t="s">
        <v>37</v>
      </c>
      <c r="AX170" s="13" t="s">
        <v>75</v>
      </c>
      <c r="AY170" s="242" t="s">
        <v>148</v>
      </c>
    </row>
    <row r="171" s="13" customFormat="1">
      <c r="A171" s="13"/>
      <c r="B171" s="232"/>
      <c r="C171" s="233"/>
      <c r="D171" s="234" t="s">
        <v>159</v>
      </c>
      <c r="E171" s="235" t="s">
        <v>19</v>
      </c>
      <c r="F171" s="236" t="s">
        <v>511</v>
      </c>
      <c r="G171" s="233"/>
      <c r="H171" s="235" t="s">
        <v>19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159</v>
      </c>
      <c r="AU171" s="242" t="s">
        <v>84</v>
      </c>
      <c r="AV171" s="13" t="s">
        <v>82</v>
      </c>
      <c r="AW171" s="13" t="s">
        <v>37</v>
      </c>
      <c r="AX171" s="13" t="s">
        <v>75</v>
      </c>
      <c r="AY171" s="242" t="s">
        <v>148</v>
      </c>
    </row>
    <row r="172" s="14" customFormat="1">
      <c r="A172" s="14"/>
      <c r="B172" s="243"/>
      <c r="C172" s="244"/>
      <c r="D172" s="234" t="s">
        <v>159</v>
      </c>
      <c r="E172" s="245" t="s">
        <v>19</v>
      </c>
      <c r="F172" s="246" t="s">
        <v>512</v>
      </c>
      <c r="G172" s="244"/>
      <c r="H172" s="247">
        <v>10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159</v>
      </c>
      <c r="AU172" s="253" t="s">
        <v>84</v>
      </c>
      <c r="AV172" s="14" t="s">
        <v>84</v>
      </c>
      <c r="AW172" s="14" t="s">
        <v>37</v>
      </c>
      <c r="AX172" s="14" t="s">
        <v>82</v>
      </c>
      <c r="AY172" s="253" t="s">
        <v>148</v>
      </c>
    </row>
    <row r="173" s="2" customFormat="1" ht="16.5" customHeight="1">
      <c r="A173" s="40"/>
      <c r="B173" s="41"/>
      <c r="C173" s="214" t="s">
        <v>265</v>
      </c>
      <c r="D173" s="214" t="s">
        <v>150</v>
      </c>
      <c r="E173" s="215" t="s">
        <v>513</v>
      </c>
      <c r="F173" s="216" t="s">
        <v>514</v>
      </c>
      <c r="G173" s="217" t="s">
        <v>268</v>
      </c>
      <c r="H173" s="218">
        <v>1</v>
      </c>
      <c r="I173" s="219"/>
      <c r="J173" s="220">
        <f>ROUND(I173*H173,2)</f>
        <v>0</v>
      </c>
      <c r="K173" s="216" t="s">
        <v>154</v>
      </c>
      <c r="L173" s="46"/>
      <c r="M173" s="221" t="s">
        <v>19</v>
      </c>
      <c r="N173" s="222" t="s">
        <v>46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175</v>
      </c>
      <c r="AT173" s="225" t="s">
        <v>150</v>
      </c>
      <c r="AU173" s="225" t="s">
        <v>84</v>
      </c>
      <c r="AY173" s="19" t="s">
        <v>148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82</v>
      </c>
      <c r="BK173" s="226">
        <f>ROUND(I173*H173,2)</f>
        <v>0</v>
      </c>
      <c r="BL173" s="19" t="s">
        <v>175</v>
      </c>
      <c r="BM173" s="225" t="s">
        <v>515</v>
      </c>
    </row>
    <row r="174" s="2" customFormat="1">
      <c r="A174" s="40"/>
      <c r="B174" s="41"/>
      <c r="C174" s="42"/>
      <c r="D174" s="227" t="s">
        <v>157</v>
      </c>
      <c r="E174" s="42"/>
      <c r="F174" s="228" t="s">
        <v>516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157</v>
      </c>
      <c r="AU174" s="19" t="s">
        <v>84</v>
      </c>
    </row>
    <row r="175" s="13" customFormat="1">
      <c r="A175" s="13"/>
      <c r="B175" s="232"/>
      <c r="C175" s="233"/>
      <c r="D175" s="234" t="s">
        <v>159</v>
      </c>
      <c r="E175" s="235" t="s">
        <v>19</v>
      </c>
      <c r="F175" s="236" t="s">
        <v>160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159</v>
      </c>
      <c r="AU175" s="242" t="s">
        <v>84</v>
      </c>
      <c r="AV175" s="13" t="s">
        <v>82</v>
      </c>
      <c r="AW175" s="13" t="s">
        <v>37</v>
      </c>
      <c r="AX175" s="13" t="s">
        <v>75</v>
      </c>
      <c r="AY175" s="242" t="s">
        <v>148</v>
      </c>
    </row>
    <row r="176" s="13" customFormat="1">
      <c r="A176" s="13"/>
      <c r="B176" s="232"/>
      <c r="C176" s="233"/>
      <c r="D176" s="234" t="s">
        <v>159</v>
      </c>
      <c r="E176" s="235" t="s">
        <v>19</v>
      </c>
      <c r="F176" s="236" t="s">
        <v>517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159</v>
      </c>
      <c r="AU176" s="242" t="s">
        <v>84</v>
      </c>
      <c r="AV176" s="13" t="s">
        <v>82</v>
      </c>
      <c r="AW176" s="13" t="s">
        <v>37</v>
      </c>
      <c r="AX176" s="13" t="s">
        <v>75</v>
      </c>
      <c r="AY176" s="242" t="s">
        <v>148</v>
      </c>
    </row>
    <row r="177" s="14" customFormat="1">
      <c r="A177" s="14"/>
      <c r="B177" s="243"/>
      <c r="C177" s="244"/>
      <c r="D177" s="234" t="s">
        <v>159</v>
      </c>
      <c r="E177" s="245" t="s">
        <v>19</v>
      </c>
      <c r="F177" s="246" t="s">
        <v>82</v>
      </c>
      <c r="G177" s="244"/>
      <c r="H177" s="247">
        <v>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159</v>
      </c>
      <c r="AU177" s="253" t="s">
        <v>84</v>
      </c>
      <c r="AV177" s="14" t="s">
        <v>84</v>
      </c>
      <c r="AW177" s="14" t="s">
        <v>37</v>
      </c>
      <c r="AX177" s="14" t="s">
        <v>82</v>
      </c>
      <c r="AY177" s="253" t="s">
        <v>148</v>
      </c>
    </row>
    <row r="178" s="2" customFormat="1" ht="16.5" customHeight="1">
      <c r="A178" s="40"/>
      <c r="B178" s="41"/>
      <c r="C178" s="254" t="s">
        <v>272</v>
      </c>
      <c r="D178" s="254" t="s">
        <v>167</v>
      </c>
      <c r="E178" s="255" t="s">
        <v>518</v>
      </c>
      <c r="F178" s="256" t="s">
        <v>519</v>
      </c>
      <c r="G178" s="257" t="s">
        <v>268</v>
      </c>
      <c r="H178" s="258">
        <v>1</v>
      </c>
      <c r="I178" s="259"/>
      <c r="J178" s="260">
        <f>ROUND(I178*H178,2)</f>
        <v>0</v>
      </c>
      <c r="K178" s="256" t="s">
        <v>269</v>
      </c>
      <c r="L178" s="261"/>
      <c r="M178" s="262" t="s">
        <v>19</v>
      </c>
      <c r="N178" s="263" t="s">
        <v>46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183</v>
      </c>
      <c r="AT178" s="225" t="s">
        <v>167</v>
      </c>
      <c r="AU178" s="225" t="s">
        <v>84</v>
      </c>
      <c r="AY178" s="19" t="s">
        <v>148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82</v>
      </c>
      <c r="BK178" s="226">
        <f>ROUND(I178*H178,2)</f>
        <v>0</v>
      </c>
      <c r="BL178" s="19" t="s">
        <v>175</v>
      </c>
      <c r="BM178" s="225" t="s">
        <v>520</v>
      </c>
    </row>
    <row r="179" s="13" customFormat="1">
      <c r="A179" s="13"/>
      <c r="B179" s="232"/>
      <c r="C179" s="233"/>
      <c r="D179" s="234" t="s">
        <v>159</v>
      </c>
      <c r="E179" s="235" t="s">
        <v>19</v>
      </c>
      <c r="F179" s="236" t="s">
        <v>160</v>
      </c>
      <c r="G179" s="233"/>
      <c r="H179" s="235" t="s">
        <v>19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159</v>
      </c>
      <c r="AU179" s="242" t="s">
        <v>84</v>
      </c>
      <c r="AV179" s="13" t="s">
        <v>82</v>
      </c>
      <c r="AW179" s="13" t="s">
        <v>37</v>
      </c>
      <c r="AX179" s="13" t="s">
        <v>75</v>
      </c>
      <c r="AY179" s="242" t="s">
        <v>148</v>
      </c>
    </row>
    <row r="180" s="13" customFormat="1">
      <c r="A180" s="13"/>
      <c r="B180" s="232"/>
      <c r="C180" s="233"/>
      <c r="D180" s="234" t="s">
        <v>159</v>
      </c>
      <c r="E180" s="235" t="s">
        <v>19</v>
      </c>
      <c r="F180" s="236" t="s">
        <v>517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159</v>
      </c>
      <c r="AU180" s="242" t="s">
        <v>84</v>
      </c>
      <c r="AV180" s="13" t="s">
        <v>82</v>
      </c>
      <c r="AW180" s="13" t="s">
        <v>37</v>
      </c>
      <c r="AX180" s="13" t="s">
        <v>75</v>
      </c>
      <c r="AY180" s="242" t="s">
        <v>148</v>
      </c>
    </row>
    <row r="181" s="14" customFormat="1">
      <c r="A181" s="14"/>
      <c r="B181" s="243"/>
      <c r="C181" s="244"/>
      <c r="D181" s="234" t="s">
        <v>159</v>
      </c>
      <c r="E181" s="245" t="s">
        <v>19</v>
      </c>
      <c r="F181" s="246" t="s">
        <v>82</v>
      </c>
      <c r="G181" s="244"/>
      <c r="H181" s="247">
        <v>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159</v>
      </c>
      <c r="AU181" s="253" t="s">
        <v>84</v>
      </c>
      <c r="AV181" s="14" t="s">
        <v>84</v>
      </c>
      <c r="AW181" s="14" t="s">
        <v>37</v>
      </c>
      <c r="AX181" s="14" t="s">
        <v>82</v>
      </c>
      <c r="AY181" s="253" t="s">
        <v>148</v>
      </c>
    </row>
    <row r="182" s="2" customFormat="1" ht="16.5" customHeight="1">
      <c r="A182" s="40"/>
      <c r="B182" s="41"/>
      <c r="C182" s="214" t="s">
        <v>276</v>
      </c>
      <c r="D182" s="214" t="s">
        <v>150</v>
      </c>
      <c r="E182" s="215" t="s">
        <v>521</v>
      </c>
      <c r="F182" s="216" t="s">
        <v>522</v>
      </c>
      <c r="G182" s="217" t="s">
        <v>268</v>
      </c>
      <c r="H182" s="218">
        <v>4</v>
      </c>
      <c r="I182" s="219"/>
      <c r="J182" s="220">
        <f>ROUND(I182*H182,2)</f>
        <v>0</v>
      </c>
      <c r="K182" s="216" t="s">
        <v>154</v>
      </c>
      <c r="L182" s="46"/>
      <c r="M182" s="221" t="s">
        <v>19</v>
      </c>
      <c r="N182" s="222" t="s">
        <v>46</v>
      </c>
      <c r="O182" s="86"/>
      <c r="P182" s="223">
        <f>O182*H182</f>
        <v>0</v>
      </c>
      <c r="Q182" s="223">
        <v>0.00132</v>
      </c>
      <c r="R182" s="223">
        <f>Q182*H182</f>
        <v>0.00528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175</v>
      </c>
      <c r="AT182" s="225" t="s">
        <v>150</v>
      </c>
      <c r="AU182" s="225" t="s">
        <v>84</v>
      </c>
      <c r="AY182" s="19" t="s">
        <v>148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82</v>
      </c>
      <c r="BK182" s="226">
        <f>ROUND(I182*H182,2)</f>
        <v>0</v>
      </c>
      <c r="BL182" s="19" t="s">
        <v>175</v>
      </c>
      <c r="BM182" s="225" t="s">
        <v>523</v>
      </c>
    </row>
    <row r="183" s="2" customFormat="1">
      <c r="A183" s="40"/>
      <c r="B183" s="41"/>
      <c r="C183" s="42"/>
      <c r="D183" s="227" t="s">
        <v>157</v>
      </c>
      <c r="E183" s="42"/>
      <c r="F183" s="228" t="s">
        <v>524</v>
      </c>
      <c r="G183" s="42"/>
      <c r="H183" s="42"/>
      <c r="I183" s="229"/>
      <c r="J183" s="42"/>
      <c r="K183" s="42"/>
      <c r="L183" s="46"/>
      <c r="M183" s="230"/>
      <c r="N183" s="231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157</v>
      </c>
      <c r="AU183" s="19" t="s">
        <v>84</v>
      </c>
    </row>
    <row r="184" s="13" customFormat="1">
      <c r="A184" s="13"/>
      <c r="B184" s="232"/>
      <c r="C184" s="233"/>
      <c r="D184" s="234" t="s">
        <v>159</v>
      </c>
      <c r="E184" s="235" t="s">
        <v>19</v>
      </c>
      <c r="F184" s="236" t="s">
        <v>525</v>
      </c>
      <c r="G184" s="233"/>
      <c r="H184" s="235" t="s">
        <v>19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159</v>
      </c>
      <c r="AU184" s="242" t="s">
        <v>84</v>
      </c>
      <c r="AV184" s="13" t="s">
        <v>82</v>
      </c>
      <c r="AW184" s="13" t="s">
        <v>37</v>
      </c>
      <c r="AX184" s="13" t="s">
        <v>75</v>
      </c>
      <c r="AY184" s="242" t="s">
        <v>148</v>
      </c>
    </row>
    <row r="185" s="14" customFormat="1">
      <c r="A185" s="14"/>
      <c r="B185" s="243"/>
      <c r="C185" s="244"/>
      <c r="D185" s="234" t="s">
        <v>159</v>
      </c>
      <c r="E185" s="245" t="s">
        <v>19</v>
      </c>
      <c r="F185" s="246" t="s">
        <v>155</v>
      </c>
      <c r="G185" s="244"/>
      <c r="H185" s="247">
        <v>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159</v>
      </c>
      <c r="AU185" s="253" t="s">
        <v>84</v>
      </c>
      <c r="AV185" s="14" t="s">
        <v>84</v>
      </c>
      <c r="AW185" s="14" t="s">
        <v>37</v>
      </c>
      <c r="AX185" s="14" t="s">
        <v>82</v>
      </c>
      <c r="AY185" s="253" t="s">
        <v>148</v>
      </c>
    </row>
    <row r="186" s="2" customFormat="1" ht="16.5" customHeight="1">
      <c r="A186" s="40"/>
      <c r="B186" s="41"/>
      <c r="C186" s="254" t="s">
        <v>283</v>
      </c>
      <c r="D186" s="254" t="s">
        <v>167</v>
      </c>
      <c r="E186" s="255" t="s">
        <v>526</v>
      </c>
      <c r="F186" s="256" t="s">
        <v>527</v>
      </c>
      <c r="G186" s="257" t="s">
        <v>268</v>
      </c>
      <c r="H186" s="258">
        <v>4</v>
      </c>
      <c r="I186" s="259"/>
      <c r="J186" s="260">
        <f>ROUND(I186*H186,2)</f>
        <v>0</v>
      </c>
      <c r="K186" s="256" t="s">
        <v>269</v>
      </c>
      <c r="L186" s="261"/>
      <c r="M186" s="262" t="s">
        <v>19</v>
      </c>
      <c r="N186" s="263" t="s">
        <v>46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183</v>
      </c>
      <c r="AT186" s="225" t="s">
        <v>167</v>
      </c>
      <c r="AU186" s="225" t="s">
        <v>84</v>
      </c>
      <c r="AY186" s="19" t="s">
        <v>148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82</v>
      </c>
      <c r="BK186" s="226">
        <f>ROUND(I186*H186,2)</f>
        <v>0</v>
      </c>
      <c r="BL186" s="19" t="s">
        <v>175</v>
      </c>
      <c r="BM186" s="225" t="s">
        <v>528</v>
      </c>
    </row>
    <row r="187" s="13" customFormat="1">
      <c r="A187" s="13"/>
      <c r="B187" s="232"/>
      <c r="C187" s="233"/>
      <c r="D187" s="234" t="s">
        <v>159</v>
      </c>
      <c r="E187" s="235" t="s">
        <v>19</v>
      </c>
      <c r="F187" s="236" t="s">
        <v>529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159</v>
      </c>
      <c r="AU187" s="242" t="s">
        <v>84</v>
      </c>
      <c r="AV187" s="13" t="s">
        <v>82</v>
      </c>
      <c r="AW187" s="13" t="s">
        <v>37</v>
      </c>
      <c r="AX187" s="13" t="s">
        <v>75</v>
      </c>
      <c r="AY187" s="242" t="s">
        <v>148</v>
      </c>
    </row>
    <row r="188" s="14" customFormat="1">
      <c r="A188" s="14"/>
      <c r="B188" s="243"/>
      <c r="C188" s="244"/>
      <c r="D188" s="234" t="s">
        <v>159</v>
      </c>
      <c r="E188" s="245" t="s">
        <v>19</v>
      </c>
      <c r="F188" s="246" t="s">
        <v>155</v>
      </c>
      <c r="G188" s="244"/>
      <c r="H188" s="247">
        <v>4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159</v>
      </c>
      <c r="AU188" s="253" t="s">
        <v>84</v>
      </c>
      <c r="AV188" s="14" t="s">
        <v>84</v>
      </c>
      <c r="AW188" s="14" t="s">
        <v>37</v>
      </c>
      <c r="AX188" s="14" t="s">
        <v>82</v>
      </c>
      <c r="AY188" s="253" t="s">
        <v>148</v>
      </c>
    </row>
    <row r="189" s="2" customFormat="1" ht="16.5" customHeight="1">
      <c r="A189" s="40"/>
      <c r="B189" s="41"/>
      <c r="C189" s="214" t="s">
        <v>290</v>
      </c>
      <c r="D189" s="214" t="s">
        <v>150</v>
      </c>
      <c r="E189" s="215" t="s">
        <v>530</v>
      </c>
      <c r="F189" s="216" t="s">
        <v>531</v>
      </c>
      <c r="G189" s="217" t="s">
        <v>532</v>
      </c>
      <c r="H189" s="218">
        <v>1</v>
      </c>
      <c r="I189" s="219"/>
      <c r="J189" s="220">
        <f>ROUND(I189*H189,2)</f>
        <v>0</v>
      </c>
      <c r="K189" s="216" t="s">
        <v>269</v>
      </c>
      <c r="L189" s="46"/>
      <c r="M189" s="221" t="s">
        <v>19</v>
      </c>
      <c r="N189" s="222" t="s">
        <v>46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175</v>
      </c>
      <c r="AT189" s="225" t="s">
        <v>150</v>
      </c>
      <c r="AU189" s="225" t="s">
        <v>84</v>
      </c>
      <c r="AY189" s="19" t="s">
        <v>148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82</v>
      </c>
      <c r="BK189" s="226">
        <f>ROUND(I189*H189,2)</f>
        <v>0</v>
      </c>
      <c r="BL189" s="19" t="s">
        <v>175</v>
      </c>
      <c r="BM189" s="225" t="s">
        <v>533</v>
      </c>
    </row>
    <row r="190" s="14" customFormat="1">
      <c r="A190" s="14"/>
      <c r="B190" s="243"/>
      <c r="C190" s="244"/>
      <c r="D190" s="234" t="s">
        <v>159</v>
      </c>
      <c r="E190" s="245" t="s">
        <v>19</v>
      </c>
      <c r="F190" s="246" t="s">
        <v>82</v>
      </c>
      <c r="G190" s="244"/>
      <c r="H190" s="247">
        <v>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159</v>
      </c>
      <c r="AU190" s="253" t="s">
        <v>84</v>
      </c>
      <c r="AV190" s="14" t="s">
        <v>84</v>
      </c>
      <c r="AW190" s="14" t="s">
        <v>37</v>
      </c>
      <c r="AX190" s="14" t="s">
        <v>82</v>
      </c>
      <c r="AY190" s="253" t="s">
        <v>148</v>
      </c>
    </row>
    <row r="191" s="13" customFormat="1">
      <c r="A191" s="13"/>
      <c r="B191" s="232"/>
      <c r="C191" s="233"/>
      <c r="D191" s="234" t="s">
        <v>159</v>
      </c>
      <c r="E191" s="235" t="s">
        <v>19</v>
      </c>
      <c r="F191" s="236" t="s">
        <v>534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159</v>
      </c>
      <c r="AU191" s="242" t="s">
        <v>84</v>
      </c>
      <c r="AV191" s="13" t="s">
        <v>82</v>
      </c>
      <c r="AW191" s="13" t="s">
        <v>37</v>
      </c>
      <c r="AX191" s="13" t="s">
        <v>75</v>
      </c>
      <c r="AY191" s="242" t="s">
        <v>148</v>
      </c>
    </row>
    <row r="192" s="13" customFormat="1">
      <c r="A192" s="13"/>
      <c r="B192" s="232"/>
      <c r="C192" s="233"/>
      <c r="D192" s="234" t="s">
        <v>159</v>
      </c>
      <c r="E192" s="235" t="s">
        <v>19</v>
      </c>
      <c r="F192" s="236" t="s">
        <v>535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159</v>
      </c>
      <c r="AU192" s="242" t="s">
        <v>84</v>
      </c>
      <c r="AV192" s="13" t="s">
        <v>82</v>
      </c>
      <c r="AW192" s="13" t="s">
        <v>37</v>
      </c>
      <c r="AX192" s="13" t="s">
        <v>75</v>
      </c>
      <c r="AY192" s="242" t="s">
        <v>148</v>
      </c>
    </row>
    <row r="193" s="13" customFormat="1">
      <c r="A193" s="13"/>
      <c r="B193" s="232"/>
      <c r="C193" s="233"/>
      <c r="D193" s="234" t="s">
        <v>159</v>
      </c>
      <c r="E193" s="235" t="s">
        <v>19</v>
      </c>
      <c r="F193" s="236" t="s">
        <v>536</v>
      </c>
      <c r="G193" s="233"/>
      <c r="H193" s="235" t="s">
        <v>19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159</v>
      </c>
      <c r="AU193" s="242" t="s">
        <v>84</v>
      </c>
      <c r="AV193" s="13" t="s">
        <v>82</v>
      </c>
      <c r="AW193" s="13" t="s">
        <v>37</v>
      </c>
      <c r="AX193" s="13" t="s">
        <v>75</v>
      </c>
      <c r="AY193" s="242" t="s">
        <v>148</v>
      </c>
    </row>
    <row r="194" s="13" customFormat="1">
      <c r="A194" s="13"/>
      <c r="B194" s="232"/>
      <c r="C194" s="233"/>
      <c r="D194" s="234" t="s">
        <v>159</v>
      </c>
      <c r="E194" s="235" t="s">
        <v>19</v>
      </c>
      <c r="F194" s="236" t="s">
        <v>537</v>
      </c>
      <c r="G194" s="233"/>
      <c r="H194" s="235" t="s">
        <v>19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159</v>
      </c>
      <c r="AU194" s="242" t="s">
        <v>84</v>
      </c>
      <c r="AV194" s="13" t="s">
        <v>82</v>
      </c>
      <c r="AW194" s="13" t="s">
        <v>37</v>
      </c>
      <c r="AX194" s="13" t="s">
        <v>75</v>
      </c>
      <c r="AY194" s="242" t="s">
        <v>148</v>
      </c>
    </row>
    <row r="195" s="13" customFormat="1">
      <c r="A195" s="13"/>
      <c r="B195" s="232"/>
      <c r="C195" s="233"/>
      <c r="D195" s="234" t="s">
        <v>159</v>
      </c>
      <c r="E195" s="235" t="s">
        <v>19</v>
      </c>
      <c r="F195" s="236" t="s">
        <v>538</v>
      </c>
      <c r="G195" s="233"/>
      <c r="H195" s="235" t="s">
        <v>19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159</v>
      </c>
      <c r="AU195" s="242" t="s">
        <v>84</v>
      </c>
      <c r="AV195" s="13" t="s">
        <v>82</v>
      </c>
      <c r="AW195" s="13" t="s">
        <v>37</v>
      </c>
      <c r="AX195" s="13" t="s">
        <v>75</v>
      </c>
      <c r="AY195" s="242" t="s">
        <v>148</v>
      </c>
    </row>
    <row r="196" s="2" customFormat="1" ht="16.5" customHeight="1">
      <c r="A196" s="40"/>
      <c r="B196" s="41"/>
      <c r="C196" s="254" t="s">
        <v>7</v>
      </c>
      <c r="D196" s="254" t="s">
        <v>167</v>
      </c>
      <c r="E196" s="255" t="s">
        <v>539</v>
      </c>
      <c r="F196" s="256" t="s">
        <v>540</v>
      </c>
      <c r="G196" s="257" t="s">
        <v>532</v>
      </c>
      <c r="H196" s="258">
        <v>1</v>
      </c>
      <c r="I196" s="259"/>
      <c r="J196" s="260">
        <f>ROUND(I196*H196,2)</f>
        <v>0</v>
      </c>
      <c r="K196" s="256" t="s">
        <v>269</v>
      </c>
      <c r="L196" s="261"/>
      <c r="M196" s="262" t="s">
        <v>19</v>
      </c>
      <c r="N196" s="263" t="s">
        <v>46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183</v>
      </c>
      <c r="AT196" s="225" t="s">
        <v>167</v>
      </c>
      <c r="AU196" s="225" t="s">
        <v>84</v>
      </c>
      <c r="AY196" s="19" t="s">
        <v>148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82</v>
      </c>
      <c r="BK196" s="226">
        <f>ROUND(I196*H196,2)</f>
        <v>0</v>
      </c>
      <c r="BL196" s="19" t="s">
        <v>175</v>
      </c>
      <c r="BM196" s="225" t="s">
        <v>541</v>
      </c>
    </row>
    <row r="197" s="13" customFormat="1">
      <c r="A197" s="13"/>
      <c r="B197" s="232"/>
      <c r="C197" s="233"/>
      <c r="D197" s="234" t="s">
        <v>159</v>
      </c>
      <c r="E197" s="235" t="s">
        <v>19</v>
      </c>
      <c r="F197" s="236" t="s">
        <v>542</v>
      </c>
      <c r="G197" s="233"/>
      <c r="H197" s="235" t="s">
        <v>19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159</v>
      </c>
      <c r="AU197" s="242" t="s">
        <v>84</v>
      </c>
      <c r="AV197" s="13" t="s">
        <v>82</v>
      </c>
      <c r="AW197" s="13" t="s">
        <v>37</v>
      </c>
      <c r="AX197" s="13" t="s">
        <v>75</v>
      </c>
      <c r="AY197" s="242" t="s">
        <v>148</v>
      </c>
    </row>
    <row r="198" s="14" customFormat="1">
      <c r="A198" s="14"/>
      <c r="B198" s="243"/>
      <c r="C198" s="244"/>
      <c r="D198" s="234" t="s">
        <v>159</v>
      </c>
      <c r="E198" s="245" t="s">
        <v>19</v>
      </c>
      <c r="F198" s="246" t="s">
        <v>82</v>
      </c>
      <c r="G198" s="244"/>
      <c r="H198" s="247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159</v>
      </c>
      <c r="AU198" s="253" t="s">
        <v>84</v>
      </c>
      <c r="AV198" s="14" t="s">
        <v>84</v>
      </c>
      <c r="AW198" s="14" t="s">
        <v>37</v>
      </c>
      <c r="AX198" s="14" t="s">
        <v>82</v>
      </c>
      <c r="AY198" s="253" t="s">
        <v>148</v>
      </c>
    </row>
    <row r="199" s="13" customFormat="1">
      <c r="A199" s="13"/>
      <c r="B199" s="232"/>
      <c r="C199" s="233"/>
      <c r="D199" s="234" t="s">
        <v>159</v>
      </c>
      <c r="E199" s="235" t="s">
        <v>19</v>
      </c>
      <c r="F199" s="236" t="s">
        <v>543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159</v>
      </c>
      <c r="AU199" s="242" t="s">
        <v>84</v>
      </c>
      <c r="AV199" s="13" t="s">
        <v>82</v>
      </c>
      <c r="AW199" s="13" t="s">
        <v>37</v>
      </c>
      <c r="AX199" s="13" t="s">
        <v>75</v>
      </c>
      <c r="AY199" s="242" t="s">
        <v>148</v>
      </c>
    </row>
    <row r="200" s="13" customFormat="1">
      <c r="A200" s="13"/>
      <c r="B200" s="232"/>
      <c r="C200" s="233"/>
      <c r="D200" s="234" t="s">
        <v>159</v>
      </c>
      <c r="E200" s="235" t="s">
        <v>19</v>
      </c>
      <c r="F200" s="236" t="s">
        <v>544</v>
      </c>
      <c r="G200" s="233"/>
      <c r="H200" s="235" t="s">
        <v>19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159</v>
      </c>
      <c r="AU200" s="242" t="s">
        <v>84</v>
      </c>
      <c r="AV200" s="13" t="s">
        <v>82</v>
      </c>
      <c r="AW200" s="13" t="s">
        <v>37</v>
      </c>
      <c r="AX200" s="13" t="s">
        <v>75</v>
      </c>
      <c r="AY200" s="242" t="s">
        <v>148</v>
      </c>
    </row>
    <row r="201" s="13" customFormat="1">
      <c r="A201" s="13"/>
      <c r="B201" s="232"/>
      <c r="C201" s="233"/>
      <c r="D201" s="234" t="s">
        <v>159</v>
      </c>
      <c r="E201" s="235" t="s">
        <v>19</v>
      </c>
      <c r="F201" s="236" t="s">
        <v>545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159</v>
      </c>
      <c r="AU201" s="242" t="s">
        <v>84</v>
      </c>
      <c r="AV201" s="13" t="s">
        <v>82</v>
      </c>
      <c r="AW201" s="13" t="s">
        <v>37</v>
      </c>
      <c r="AX201" s="13" t="s">
        <v>75</v>
      </c>
      <c r="AY201" s="242" t="s">
        <v>148</v>
      </c>
    </row>
    <row r="202" s="13" customFormat="1">
      <c r="A202" s="13"/>
      <c r="B202" s="232"/>
      <c r="C202" s="233"/>
      <c r="D202" s="234" t="s">
        <v>159</v>
      </c>
      <c r="E202" s="235" t="s">
        <v>19</v>
      </c>
      <c r="F202" s="236" t="s">
        <v>546</v>
      </c>
      <c r="G202" s="233"/>
      <c r="H202" s="235" t="s">
        <v>19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159</v>
      </c>
      <c r="AU202" s="242" t="s">
        <v>84</v>
      </c>
      <c r="AV202" s="13" t="s">
        <v>82</v>
      </c>
      <c r="AW202" s="13" t="s">
        <v>37</v>
      </c>
      <c r="AX202" s="13" t="s">
        <v>75</v>
      </c>
      <c r="AY202" s="242" t="s">
        <v>148</v>
      </c>
    </row>
    <row r="203" s="13" customFormat="1">
      <c r="A203" s="13"/>
      <c r="B203" s="232"/>
      <c r="C203" s="233"/>
      <c r="D203" s="234" t="s">
        <v>159</v>
      </c>
      <c r="E203" s="235" t="s">
        <v>19</v>
      </c>
      <c r="F203" s="236" t="s">
        <v>547</v>
      </c>
      <c r="G203" s="233"/>
      <c r="H203" s="235" t="s">
        <v>19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159</v>
      </c>
      <c r="AU203" s="242" t="s">
        <v>84</v>
      </c>
      <c r="AV203" s="13" t="s">
        <v>82</v>
      </c>
      <c r="AW203" s="13" t="s">
        <v>37</v>
      </c>
      <c r="AX203" s="13" t="s">
        <v>75</v>
      </c>
      <c r="AY203" s="242" t="s">
        <v>148</v>
      </c>
    </row>
    <row r="204" s="13" customFormat="1">
      <c r="A204" s="13"/>
      <c r="B204" s="232"/>
      <c r="C204" s="233"/>
      <c r="D204" s="234" t="s">
        <v>159</v>
      </c>
      <c r="E204" s="235" t="s">
        <v>19</v>
      </c>
      <c r="F204" s="236" t="s">
        <v>548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159</v>
      </c>
      <c r="AU204" s="242" t="s">
        <v>84</v>
      </c>
      <c r="AV204" s="13" t="s">
        <v>82</v>
      </c>
      <c r="AW204" s="13" t="s">
        <v>37</v>
      </c>
      <c r="AX204" s="13" t="s">
        <v>75</v>
      </c>
      <c r="AY204" s="242" t="s">
        <v>148</v>
      </c>
    </row>
    <row r="205" s="13" customFormat="1">
      <c r="A205" s="13"/>
      <c r="B205" s="232"/>
      <c r="C205" s="233"/>
      <c r="D205" s="234" t="s">
        <v>159</v>
      </c>
      <c r="E205" s="235" t="s">
        <v>19</v>
      </c>
      <c r="F205" s="236" t="s">
        <v>549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159</v>
      </c>
      <c r="AU205" s="242" t="s">
        <v>84</v>
      </c>
      <c r="AV205" s="13" t="s">
        <v>82</v>
      </c>
      <c r="AW205" s="13" t="s">
        <v>37</v>
      </c>
      <c r="AX205" s="13" t="s">
        <v>75</v>
      </c>
      <c r="AY205" s="242" t="s">
        <v>148</v>
      </c>
    </row>
    <row r="206" s="13" customFormat="1">
      <c r="A206" s="13"/>
      <c r="B206" s="232"/>
      <c r="C206" s="233"/>
      <c r="D206" s="234" t="s">
        <v>159</v>
      </c>
      <c r="E206" s="235" t="s">
        <v>19</v>
      </c>
      <c r="F206" s="236" t="s">
        <v>550</v>
      </c>
      <c r="G206" s="233"/>
      <c r="H206" s="235" t="s">
        <v>19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159</v>
      </c>
      <c r="AU206" s="242" t="s">
        <v>84</v>
      </c>
      <c r="AV206" s="13" t="s">
        <v>82</v>
      </c>
      <c r="AW206" s="13" t="s">
        <v>37</v>
      </c>
      <c r="AX206" s="13" t="s">
        <v>75</v>
      </c>
      <c r="AY206" s="242" t="s">
        <v>148</v>
      </c>
    </row>
    <row r="207" s="13" customFormat="1">
      <c r="A207" s="13"/>
      <c r="B207" s="232"/>
      <c r="C207" s="233"/>
      <c r="D207" s="234" t="s">
        <v>159</v>
      </c>
      <c r="E207" s="235" t="s">
        <v>19</v>
      </c>
      <c r="F207" s="236" t="s">
        <v>551</v>
      </c>
      <c r="G207" s="233"/>
      <c r="H207" s="235" t="s">
        <v>19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159</v>
      </c>
      <c r="AU207" s="242" t="s">
        <v>84</v>
      </c>
      <c r="AV207" s="13" t="s">
        <v>82</v>
      </c>
      <c r="AW207" s="13" t="s">
        <v>37</v>
      </c>
      <c r="AX207" s="13" t="s">
        <v>75</v>
      </c>
      <c r="AY207" s="242" t="s">
        <v>148</v>
      </c>
    </row>
    <row r="208" s="13" customFormat="1">
      <c r="A208" s="13"/>
      <c r="B208" s="232"/>
      <c r="C208" s="233"/>
      <c r="D208" s="234" t="s">
        <v>159</v>
      </c>
      <c r="E208" s="235" t="s">
        <v>19</v>
      </c>
      <c r="F208" s="236" t="s">
        <v>552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159</v>
      </c>
      <c r="AU208" s="242" t="s">
        <v>84</v>
      </c>
      <c r="AV208" s="13" t="s">
        <v>82</v>
      </c>
      <c r="AW208" s="13" t="s">
        <v>37</v>
      </c>
      <c r="AX208" s="13" t="s">
        <v>75</v>
      </c>
      <c r="AY208" s="242" t="s">
        <v>148</v>
      </c>
    </row>
    <row r="209" s="13" customFormat="1">
      <c r="A209" s="13"/>
      <c r="B209" s="232"/>
      <c r="C209" s="233"/>
      <c r="D209" s="234" t="s">
        <v>159</v>
      </c>
      <c r="E209" s="235" t="s">
        <v>19</v>
      </c>
      <c r="F209" s="236" t="s">
        <v>553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159</v>
      </c>
      <c r="AU209" s="242" t="s">
        <v>84</v>
      </c>
      <c r="AV209" s="13" t="s">
        <v>82</v>
      </c>
      <c r="AW209" s="13" t="s">
        <v>37</v>
      </c>
      <c r="AX209" s="13" t="s">
        <v>75</v>
      </c>
      <c r="AY209" s="242" t="s">
        <v>148</v>
      </c>
    </row>
    <row r="210" s="13" customFormat="1">
      <c r="A210" s="13"/>
      <c r="B210" s="232"/>
      <c r="C210" s="233"/>
      <c r="D210" s="234" t="s">
        <v>159</v>
      </c>
      <c r="E210" s="235" t="s">
        <v>19</v>
      </c>
      <c r="F210" s="236" t="s">
        <v>554</v>
      </c>
      <c r="G210" s="233"/>
      <c r="H210" s="235" t="s">
        <v>19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159</v>
      </c>
      <c r="AU210" s="242" t="s">
        <v>84</v>
      </c>
      <c r="AV210" s="13" t="s">
        <v>82</v>
      </c>
      <c r="AW210" s="13" t="s">
        <v>37</v>
      </c>
      <c r="AX210" s="13" t="s">
        <v>75</v>
      </c>
      <c r="AY210" s="242" t="s">
        <v>148</v>
      </c>
    </row>
    <row r="211" s="13" customFormat="1">
      <c r="A211" s="13"/>
      <c r="B211" s="232"/>
      <c r="C211" s="233"/>
      <c r="D211" s="234" t="s">
        <v>159</v>
      </c>
      <c r="E211" s="235" t="s">
        <v>19</v>
      </c>
      <c r="F211" s="236" t="s">
        <v>555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159</v>
      </c>
      <c r="AU211" s="242" t="s">
        <v>84</v>
      </c>
      <c r="AV211" s="13" t="s">
        <v>82</v>
      </c>
      <c r="AW211" s="13" t="s">
        <v>37</v>
      </c>
      <c r="AX211" s="13" t="s">
        <v>75</v>
      </c>
      <c r="AY211" s="242" t="s">
        <v>148</v>
      </c>
    </row>
    <row r="212" s="13" customFormat="1">
      <c r="A212" s="13"/>
      <c r="B212" s="232"/>
      <c r="C212" s="233"/>
      <c r="D212" s="234" t="s">
        <v>159</v>
      </c>
      <c r="E212" s="235" t="s">
        <v>19</v>
      </c>
      <c r="F212" s="236" t="s">
        <v>556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159</v>
      </c>
      <c r="AU212" s="242" t="s">
        <v>84</v>
      </c>
      <c r="AV212" s="13" t="s">
        <v>82</v>
      </c>
      <c r="AW212" s="13" t="s">
        <v>37</v>
      </c>
      <c r="AX212" s="13" t="s">
        <v>75</v>
      </c>
      <c r="AY212" s="242" t="s">
        <v>148</v>
      </c>
    </row>
    <row r="213" s="13" customFormat="1">
      <c r="A213" s="13"/>
      <c r="B213" s="232"/>
      <c r="C213" s="233"/>
      <c r="D213" s="234" t="s">
        <v>159</v>
      </c>
      <c r="E213" s="235" t="s">
        <v>19</v>
      </c>
      <c r="F213" s="236" t="s">
        <v>557</v>
      </c>
      <c r="G213" s="233"/>
      <c r="H213" s="235" t="s">
        <v>19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159</v>
      </c>
      <c r="AU213" s="242" t="s">
        <v>84</v>
      </c>
      <c r="AV213" s="13" t="s">
        <v>82</v>
      </c>
      <c r="AW213" s="13" t="s">
        <v>37</v>
      </c>
      <c r="AX213" s="13" t="s">
        <v>75</v>
      </c>
      <c r="AY213" s="242" t="s">
        <v>148</v>
      </c>
    </row>
    <row r="214" s="13" customFormat="1">
      <c r="A214" s="13"/>
      <c r="B214" s="232"/>
      <c r="C214" s="233"/>
      <c r="D214" s="234" t="s">
        <v>159</v>
      </c>
      <c r="E214" s="235" t="s">
        <v>19</v>
      </c>
      <c r="F214" s="236" t="s">
        <v>558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159</v>
      </c>
      <c r="AU214" s="242" t="s">
        <v>84</v>
      </c>
      <c r="AV214" s="13" t="s">
        <v>82</v>
      </c>
      <c r="AW214" s="13" t="s">
        <v>37</v>
      </c>
      <c r="AX214" s="13" t="s">
        <v>75</v>
      </c>
      <c r="AY214" s="242" t="s">
        <v>148</v>
      </c>
    </row>
    <row r="215" s="2" customFormat="1" ht="16.5" customHeight="1">
      <c r="A215" s="40"/>
      <c r="B215" s="41"/>
      <c r="C215" s="254" t="s">
        <v>306</v>
      </c>
      <c r="D215" s="254" t="s">
        <v>167</v>
      </c>
      <c r="E215" s="255" t="s">
        <v>559</v>
      </c>
      <c r="F215" s="256" t="s">
        <v>560</v>
      </c>
      <c r="G215" s="257" t="s">
        <v>532</v>
      </c>
      <c r="H215" s="258">
        <v>1</v>
      </c>
      <c r="I215" s="259"/>
      <c r="J215" s="260">
        <f>ROUND(I215*H215,2)</f>
        <v>0</v>
      </c>
      <c r="K215" s="256" t="s">
        <v>269</v>
      </c>
      <c r="L215" s="261"/>
      <c r="M215" s="262" t="s">
        <v>19</v>
      </c>
      <c r="N215" s="263" t="s">
        <v>46</v>
      </c>
      <c r="O215" s="86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183</v>
      </c>
      <c r="AT215" s="225" t="s">
        <v>167</v>
      </c>
      <c r="AU215" s="225" t="s">
        <v>84</v>
      </c>
      <c r="AY215" s="19" t="s">
        <v>148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82</v>
      </c>
      <c r="BK215" s="226">
        <f>ROUND(I215*H215,2)</f>
        <v>0</v>
      </c>
      <c r="BL215" s="19" t="s">
        <v>175</v>
      </c>
      <c r="BM215" s="225" t="s">
        <v>561</v>
      </c>
    </row>
    <row r="216" s="14" customFormat="1">
      <c r="A216" s="14"/>
      <c r="B216" s="243"/>
      <c r="C216" s="244"/>
      <c r="D216" s="234" t="s">
        <v>159</v>
      </c>
      <c r="E216" s="245" t="s">
        <v>19</v>
      </c>
      <c r="F216" s="246" t="s">
        <v>82</v>
      </c>
      <c r="G216" s="244"/>
      <c r="H216" s="247">
        <v>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159</v>
      </c>
      <c r="AU216" s="253" t="s">
        <v>84</v>
      </c>
      <c r="AV216" s="14" t="s">
        <v>84</v>
      </c>
      <c r="AW216" s="14" t="s">
        <v>37</v>
      </c>
      <c r="AX216" s="14" t="s">
        <v>82</v>
      </c>
      <c r="AY216" s="253" t="s">
        <v>148</v>
      </c>
    </row>
    <row r="217" s="13" customFormat="1">
      <c r="A217" s="13"/>
      <c r="B217" s="232"/>
      <c r="C217" s="233"/>
      <c r="D217" s="234" t="s">
        <v>159</v>
      </c>
      <c r="E217" s="235" t="s">
        <v>19</v>
      </c>
      <c r="F217" s="236" t="s">
        <v>534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159</v>
      </c>
      <c r="AU217" s="242" t="s">
        <v>84</v>
      </c>
      <c r="AV217" s="13" t="s">
        <v>82</v>
      </c>
      <c r="AW217" s="13" t="s">
        <v>37</v>
      </c>
      <c r="AX217" s="13" t="s">
        <v>75</v>
      </c>
      <c r="AY217" s="242" t="s">
        <v>148</v>
      </c>
    </row>
    <row r="218" s="13" customFormat="1">
      <c r="A218" s="13"/>
      <c r="B218" s="232"/>
      <c r="C218" s="233"/>
      <c r="D218" s="234" t="s">
        <v>159</v>
      </c>
      <c r="E218" s="235" t="s">
        <v>19</v>
      </c>
      <c r="F218" s="236" t="s">
        <v>562</v>
      </c>
      <c r="G218" s="233"/>
      <c r="H218" s="235" t="s">
        <v>19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159</v>
      </c>
      <c r="AU218" s="242" t="s">
        <v>84</v>
      </c>
      <c r="AV218" s="13" t="s">
        <v>82</v>
      </c>
      <c r="AW218" s="13" t="s">
        <v>37</v>
      </c>
      <c r="AX218" s="13" t="s">
        <v>75</v>
      </c>
      <c r="AY218" s="242" t="s">
        <v>148</v>
      </c>
    </row>
    <row r="219" s="13" customFormat="1">
      <c r="A219" s="13"/>
      <c r="B219" s="232"/>
      <c r="C219" s="233"/>
      <c r="D219" s="234" t="s">
        <v>159</v>
      </c>
      <c r="E219" s="235" t="s">
        <v>19</v>
      </c>
      <c r="F219" s="236" t="s">
        <v>563</v>
      </c>
      <c r="G219" s="233"/>
      <c r="H219" s="235" t="s">
        <v>19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159</v>
      </c>
      <c r="AU219" s="242" t="s">
        <v>84</v>
      </c>
      <c r="AV219" s="13" t="s">
        <v>82</v>
      </c>
      <c r="AW219" s="13" t="s">
        <v>37</v>
      </c>
      <c r="AX219" s="13" t="s">
        <v>75</v>
      </c>
      <c r="AY219" s="242" t="s">
        <v>148</v>
      </c>
    </row>
    <row r="220" s="13" customFormat="1">
      <c r="A220" s="13"/>
      <c r="B220" s="232"/>
      <c r="C220" s="233"/>
      <c r="D220" s="234" t="s">
        <v>159</v>
      </c>
      <c r="E220" s="235" t="s">
        <v>19</v>
      </c>
      <c r="F220" s="236" t="s">
        <v>549</v>
      </c>
      <c r="G220" s="233"/>
      <c r="H220" s="235" t="s">
        <v>19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159</v>
      </c>
      <c r="AU220" s="242" t="s">
        <v>84</v>
      </c>
      <c r="AV220" s="13" t="s">
        <v>82</v>
      </c>
      <c r="AW220" s="13" t="s">
        <v>37</v>
      </c>
      <c r="AX220" s="13" t="s">
        <v>75</v>
      </c>
      <c r="AY220" s="242" t="s">
        <v>148</v>
      </c>
    </row>
    <row r="221" s="13" customFormat="1">
      <c r="A221" s="13"/>
      <c r="B221" s="232"/>
      <c r="C221" s="233"/>
      <c r="D221" s="234" t="s">
        <v>159</v>
      </c>
      <c r="E221" s="235" t="s">
        <v>19</v>
      </c>
      <c r="F221" s="236" t="s">
        <v>564</v>
      </c>
      <c r="G221" s="233"/>
      <c r="H221" s="235" t="s">
        <v>19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159</v>
      </c>
      <c r="AU221" s="242" t="s">
        <v>84</v>
      </c>
      <c r="AV221" s="13" t="s">
        <v>82</v>
      </c>
      <c r="AW221" s="13" t="s">
        <v>37</v>
      </c>
      <c r="AX221" s="13" t="s">
        <v>75</v>
      </c>
      <c r="AY221" s="242" t="s">
        <v>148</v>
      </c>
    </row>
    <row r="222" s="13" customFormat="1">
      <c r="A222" s="13"/>
      <c r="B222" s="232"/>
      <c r="C222" s="233"/>
      <c r="D222" s="234" t="s">
        <v>159</v>
      </c>
      <c r="E222" s="235" t="s">
        <v>19</v>
      </c>
      <c r="F222" s="236" t="s">
        <v>565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159</v>
      </c>
      <c r="AU222" s="242" t="s">
        <v>84</v>
      </c>
      <c r="AV222" s="13" t="s">
        <v>82</v>
      </c>
      <c r="AW222" s="13" t="s">
        <v>37</v>
      </c>
      <c r="AX222" s="13" t="s">
        <v>75</v>
      </c>
      <c r="AY222" s="242" t="s">
        <v>148</v>
      </c>
    </row>
    <row r="223" s="13" customFormat="1">
      <c r="A223" s="13"/>
      <c r="B223" s="232"/>
      <c r="C223" s="233"/>
      <c r="D223" s="234" t="s">
        <v>159</v>
      </c>
      <c r="E223" s="235" t="s">
        <v>19</v>
      </c>
      <c r="F223" s="236" t="s">
        <v>566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159</v>
      </c>
      <c r="AU223" s="242" t="s">
        <v>84</v>
      </c>
      <c r="AV223" s="13" t="s">
        <v>82</v>
      </c>
      <c r="AW223" s="13" t="s">
        <v>37</v>
      </c>
      <c r="AX223" s="13" t="s">
        <v>75</v>
      </c>
      <c r="AY223" s="242" t="s">
        <v>148</v>
      </c>
    </row>
    <row r="224" s="13" customFormat="1">
      <c r="A224" s="13"/>
      <c r="B224" s="232"/>
      <c r="C224" s="233"/>
      <c r="D224" s="234" t="s">
        <v>159</v>
      </c>
      <c r="E224" s="235" t="s">
        <v>19</v>
      </c>
      <c r="F224" s="236" t="s">
        <v>567</v>
      </c>
      <c r="G224" s="233"/>
      <c r="H224" s="235" t="s">
        <v>19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159</v>
      </c>
      <c r="AU224" s="242" t="s">
        <v>84</v>
      </c>
      <c r="AV224" s="13" t="s">
        <v>82</v>
      </c>
      <c r="AW224" s="13" t="s">
        <v>37</v>
      </c>
      <c r="AX224" s="13" t="s">
        <v>75</v>
      </c>
      <c r="AY224" s="242" t="s">
        <v>148</v>
      </c>
    </row>
    <row r="225" s="13" customFormat="1">
      <c r="A225" s="13"/>
      <c r="B225" s="232"/>
      <c r="C225" s="233"/>
      <c r="D225" s="234" t="s">
        <v>159</v>
      </c>
      <c r="E225" s="235" t="s">
        <v>19</v>
      </c>
      <c r="F225" s="236" t="s">
        <v>568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159</v>
      </c>
      <c r="AU225" s="242" t="s">
        <v>84</v>
      </c>
      <c r="AV225" s="13" t="s">
        <v>82</v>
      </c>
      <c r="AW225" s="13" t="s">
        <v>37</v>
      </c>
      <c r="AX225" s="13" t="s">
        <v>75</v>
      </c>
      <c r="AY225" s="242" t="s">
        <v>148</v>
      </c>
    </row>
    <row r="226" s="13" customFormat="1">
      <c r="A226" s="13"/>
      <c r="B226" s="232"/>
      <c r="C226" s="233"/>
      <c r="D226" s="234" t="s">
        <v>159</v>
      </c>
      <c r="E226" s="235" t="s">
        <v>19</v>
      </c>
      <c r="F226" s="236" t="s">
        <v>569</v>
      </c>
      <c r="G226" s="233"/>
      <c r="H226" s="235" t="s">
        <v>19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159</v>
      </c>
      <c r="AU226" s="242" t="s">
        <v>84</v>
      </c>
      <c r="AV226" s="13" t="s">
        <v>82</v>
      </c>
      <c r="AW226" s="13" t="s">
        <v>37</v>
      </c>
      <c r="AX226" s="13" t="s">
        <v>75</v>
      </c>
      <c r="AY226" s="242" t="s">
        <v>148</v>
      </c>
    </row>
    <row r="227" s="13" customFormat="1">
      <c r="A227" s="13"/>
      <c r="B227" s="232"/>
      <c r="C227" s="233"/>
      <c r="D227" s="234" t="s">
        <v>159</v>
      </c>
      <c r="E227" s="235" t="s">
        <v>19</v>
      </c>
      <c r="F227" s="236" t="s">
        <v>570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159</v>
      </c>
      <c r="AU227" s="242" t="s">
        <v>84</v>
      </c>
      <c r="AV227" s="13" t="s">
        <v>82</v>
      </c>
      <c r="AW227" s="13" t="s">
        <v>37</v>
      </c>
      <c r="AX227" s="13" t="s">
        <v>75</v>
      </c>
      <c r="AY227" s="242" t="s">
        <v>148</v>
      </c>
    </row>
    <row r="228" s="13" customFormat="1">
      <c r="A228" s="13"/>
      <c r="B228" s="232"/>
      <c r="C228" s="233"/>
      <c r="D228" s="234" t="s">
        <v>159</v>
      </c>
      <c r="E228" s="235" t="s">
        <v>19</v>
      </c>
      <c r="F228" s="236" t="s">
        <v>571</v>
      </c>
      <c r="G228" s="233"/>
      <c r="H228" s="235" t="s">
        <v>19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159</v>
      </c>
      <c r="AU228" s="242" t="s">
        <v>84</v>
      </c>
      <c r="AV228" s="13" t="s">
        <v>82</v>
      </c>
      <c r="AW228" s="13" t="s">
        <v>37</v>
      </c>
      <c r="AX228" s="13" t="s">
        <v>75</v>
      </c>
      <c r="AY228" s="242" t="s">
        <v>148</v>
      </c>
    </row>
    <row r="229" s="13" customFormat="1">
      <c r="A229" s="13"/>
      <c r="B229" s="232"/>
      <c r="C229" s="233"/>
      <c r="D229" s="234" t="s">
        <v>159</v>
      </c>
      <c r="E229" s="235" t="s">
        <v>19</v>
      </c>
      <c r="F229" s="236" t="s">
        <v>572</v>
      </c>
      <c r="G229" s="233"/>
      <c r="H229" s="235" t="s">
        <v>19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159</v>
      </c>
      <c r="AU229" s="242" t="s">
        <v>84</v>
      </c>
      <c r="AV229" s="13" t="s">
        <v>82</v>
      </c>
      <c r="AW229" s="13" t="s">
        <v>37</v>
      </c>
      <c r="AX229" s="13" t="s">
        <v>75</v>
      </c>
      <c r="AY229" s="242" t="s">
        <v>148</v>
      </c>
    </row>
    <row r="230" s="13" customFormat="1">
      <c r="A230" s="13"/>
      <c r="B230" s="232"/>
      <c r="C230" s="233"/>
      <c r="D230" s="234" t="s">
        <v>159</v>
      </c>
      <c r="E230" s="235" t="s">
        <v>19</v>
      </c>
      <c r="F230" s="236" t="s">
        <v>573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159</v>
      </c>
      <c r="AU230" s="242" t="s">
        <v>84</v>
      </c>
      <c r="AV230" s="13" t="s">
        <v>82</v>
      </c>
      <c r="AW230" s="13" t="s">
        <v>37</v>
      </c>
      <c r="AX230" s="13" t="s">
        <v>75</v>
      </c>
      <c r="AY230" s="242" t="s">
        <v>148</v>
      </c>
    </row>
    <row r="231" s="13" customFormat="1">
      <c r="A231" s="13"/>
      <c r="B231" s="232"/>
      <c r="C231" s="233"/>
      <c r="D231" s="234" t="s">
        <v>159</v>
      </c>
      <c r="E231" s="235" t="s">
        <v>19</v>
      </c>
      <c r="F231" s="236" t="s">
        <v>574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159</v>
      </c>
      <c r="AU231" s="242" t="s">
        <v>84</v>
      </c>
      <c r="AV231" s="13" t="s">
        <v>82</v>
      </c>
      <c r="AW231" s="13" t="s">
        <v>37</v>
      </c>
      <c r="AX231" s="13" t="s">
        <v>75</v>
      </c>
      <c r="AY231" s="242" t="s">
        <v>148</v>
      </c>
    </row>
    <row r="232" s="13" customFormat="1">
      <c r="A232" s="13"/>
      <c r="B232" s="232"/>
      <c r="C232" s="233"/>
      <c r="D232" s="234" t="s">
        <v>159</v>
      </c>
      <c r="E232" s="235" t="s">
        <v>19</v>
      </c>
      <c r="F232" s="236" t="s">
        <v>575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159</v>
      </c>
      <c r="AU232" s="242" t="s">
        <v>84</v>
      </c>
      <c r="AV232" s="13" t="s">
        <v>82</v>
      </c>
      <c r="AW232" s="13" t="s">
        <v>37</v>
      </c>
      <c r="AX232" s="13" t="s">
        <v>75</v>
      </c>
      <c r="AY232" s="242" t="s">
        <v>148</v>
      </c>
    </row>
    <row r="233" s="13" customFormat="1">
      <c r="A233" s="13"/>
      <c r="B233" s="232"/>
      <c r="C233" s="233"/>
      <c r="D233" s="234" t="s">
        <v>159</v>
      </c>
      <c r="E233" s="235" t="s">
        <v>19</v>
      </c>
      <c r="F233" s="236" t="s">
        <v>576</v>
      </c>
      <c r="G233" s="233"/>
      <c r="H233" s="235" t="s">
        <v>19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159</v>
      </c>
      <c r="AU233" s="242" t="s">
        <v>84</v>
      </c>
      <c r="AV233" s="13" t="s">
        <v>82</v>
      </c>
      <c r="AW233" s="13" t="s">
        <v>37</v>
      </c>
      <c r="AX233" s="13" t="s">
        <v>75</v>
      </c>
      <c r="AY233" s="242" t="s">
        <v>148</v>
      </c>
    </row>
    <row r="234" s="12" customFormat="1" ht="25.92" customHeight="1">
      <c r="A234" s="12"/>
      <c r="B234" s="198"/>
      <c r="C234" s="199"/>
      <c r="D234" s="200" t="s">
        <v>74</v>
      </c>
      <c r="E234" s="201" t="s">
        <v>374</v>
      </c>
      <c r="F234" s="201" t="s">
        <v>375</v>
      </c>
      <c r="G234" s="199"/>
      <c r="H234" s="199"/>
      <c r="I234" s="202"/>
      <c r="J234" s="203">
        <f>BK234</f>
        <v>0</v>
      </c>
      <c r="K234" s="199"/>
      <c r="L234" s="204"/>
      <c r="M234" s="205"/>
      <c r="N234" s="206"/>
      <c r="O234" s="206"/>
      <c r="P234" s="207">
        <f>P235+P246</f>
        <v>0</v>
      </c>
      <c r="Q234" s="206"/>
      <c r="R234" s="207">
        <f>R235+R246</f>
        <v>0</v>
      </c>
      <c r="S234" s="206"/>
      <c r="T234" s="208">
        <f>T235+T246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9" t="s">
        <v>188</v>
      </c>
      <c r="AT234" s="210" t="s">
        <v>74</v>
      </c>
      <c r="AU234" s="210" t="s">
        <v>75</v>
      </c>
      <c r="AY234" s="209" t="s">
        <v>148</v>
      </c>
      <c r="BK234" s="211">
        <f>BK235+BK246</f>
        <v>0</v>
      </c>
    </row>
    <row r="235" s="12" customFormat="1" ht="22.8" customHeight="1">
      <c r="A235" s="12"/>
      <c r="B235" s="198"/>
      <c r="C235" s="199"/>
      <c r="D235" s="200" t="s">
        <v>74</v>
      </c>
      <c r="E235" s="212" t="s">
        <v>389</v>
      </c>
      <c r="F235" s="212" t="s">
        <v>390</v>
      </c>
      <c r="G235" s="199"/>
      <c r="H235" s="199"/>
      <c r="I235" s="202"/>
      <c r="J235" s="213">
        <f>BK235</f>
        <v>0</v>
      </c>
      <c r="K235" s="199"/>
      <c r="L235" s="204"/>
      <c r="M235" s="205"/>
      <c r="N235" s="206"/>
      <c r="O235" s="206"/>
      <c r="P235" s="207">
        <f>SUM(P236:P245)</f>
        <v>0</v>
      </c>
      <c r="Q235" s="206"/>
      <c r="R235" s="207">
        <f>SUM(R236:R245)</f>
        <v>0</v>
      </c>
      <c r="S235" s="206"/>
      <c r="T235" s="208">
        <f>SUM(T236:T245)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9" t="s">
        <v>188</v>
      </c>
      <c r="AT235" s="210" t="s">
        <v>74</v>
      </c>
      <c r="AU235" s="210" t="s">
        <v>82</v>
      </c>
      <c r="AY235" s="209" t="s">
        <v>148</v>
      </c>
      <c r="BK235" s="211">
        <f>SUM(BK236:BK245)</f>
        <v>0</v>
      </c>
    </row>
    <row r="236" s="2" customFormat="1" ht="16.5" customHeight="1">
      <c r="A236" s="40"/>
      <c r="B236" s="41"/>
      <c r="C236" s="214" t="s">
        <v>311</v>
      </c>
      <c r="D236" s="214" t="s">
        <v>150</v>
      </c>
      <c r="E236" s="215" t="s">
        <v>577</v>
      </c>
      <c r="F236" s="216" t="s">
        <v>578</v>
      </c>
      <c r="G236" s="217" t="s">
        <v>268</v>
      </c>
      <c r="H236" s="218">
        <v>1</v>
      </c>
      <c r="I236" s="219"/>
      <c r="J236" s="220">
        <f>ROUND(I236*H236,2)</f>
        <v>0</v>
      </c>
      <c r="K236" s="216" t="s">
        <v>154</v>
      </c>
      <c r="L236" s="46"/>
      <c r="M236" s="221" t="s">
        <v>19</v>
      </c>
      <c r="N236" s="222" t="s">
        <v>46</v>
      </c>
      <c r="O236" s="86"/>
      <c r="P236" s="223">
        <f>O236*H236</f>
        <v>0</v>
      </c>
      <c r="Q236" s="223">
        <v>0</v>
      </c>
      <c r="R236" s="223">
        <f>Q236*H236</f>
        <v>0</v>
      </c>
      <c r="S236" s="223">
        <v>0</v>
      </c>
      <c r="T236" s="224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5" t="s">
        <v>379</v>
      </c>
      <c r="AT236" s="225" t="s">
        <v>150</v>
      </c>
      <c r="AU236" s="225" t="s">
        <v>84</v>
      </c>
      <c r="AY236" s="19" t="s">
        <v>148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9" t="s">
        <v>82</v>
      </c>
      <c r="BK236" s="226">
        <f>ROUND(I236*H236,2)</f>
        <v>0</v>
      </c>
      <c r="BL236" s="19" t="s">
        <v>379</v>
      </c>
      <c r="BM236" s="225" t="s">
        <v>579</v>
      </c>
    </row>
    <row r="237" s="2" customFormat="1">
      <c r="A237" s="40"/>
      <c r="B237" s="41"/>
      <c r="C237" s="42"/>
      <c r="D237" s="227" t="s">
        <v>157</v>
      </c>
      <c r="E237" s="42"/>
      <c r="F237" s="228" t="s">
        <v>580</v>
      </c>
      <c r="G237" s="42"/>
      <c r="H237" s="42"/>
      <c r="I237" s="229"/>
      <c r="J237" s="42"/>
      <c r="K237" s="42"/>
      <c r="L237" s="46"/>
      <c r="M237" s="230"/>
      <c r="N237" s="231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157</v>
      </c>
      <c r="AU237" s="19" t="s">
        <v>84</v>
      </c>
    </row>
    <row r="238" s="13" customFormat="1">
      <c r="A238" s="13"/>
      <c r="B238" s="232"/>
      <c r="C238" s="233"/>
      <c r="D238" s="234" t="s">
        <v>159</v>
      </c>
      <c r="E238" s="235" t="s">
        <v>19</v>
      </c>
      <c r="F238" s="236" t="s">
        <v>396</v>
      </c>
      <c r="G238" s="233"/>
      <c r="H238" s="235" t="s">
        <v>19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159</v>
      </c>
      <c r="AU238" s="242" t="s">
        <v>84</v>
      </c>
      <c r="AV238" s="13" t="s">
        <v>82</v>
      </c>
      <c r="AW238" s="13" t="s">
        <v>37</v>
      </c>
      <c r="AX238" s="13" t="s">
        <v>75</v>
      </c>
      <c r="AY238" s="242" t="s">
        <v>148</v>
      </c>
    </row>
    <row r="239" s="13" customFormat="1">
      <c r="A239" s="13"/>
      <c r="B239" s="232"/>
      <c r="C239" s="233"/>
      <c r="D239" s="234" t="s">
        <v>159</v>
      </c>
      <c r="E239" s="235" t="s">
        <v>19</v>
      </c>
      <c r="F239" s="236" t="s">
        <v>397</v>
      </c>
      <c r="G239" s="233"/>
      <c r="H239" s="235" t="s">
        <v>19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159</v>
      </c>
      <c r="AU239" s="242" t="s">
        <v>84</v>
      </c>
      <c r="AV239" s="13" t="s">
        <v>82</v>
      </c>
      <c r="AW239" s="13" t="s">
        <v>37</v>
      </c>
      <c r="AX239" s="13" t="s">
        <v>75</v>
      </c>
      <c r="AY239" s="242" t="s">
        <v>148</v>
      </c>
    </row>
    <row r="240" s="14" customFormat="1">
      <c r="A240" s="14"/>
      <c r="B240" s="243"/>
      <c r="C240" s="244"/>
      <c r="D240" s="234" t="s">
        <v>159</v>
      </c>
      <c r="E240" s="245" t="s">
        <v>19</v>
      </c>
      <c r="F240" s="246" t="s">
        <v>82</v>
      </c>
      <c r="G240" s="244"/>
      <c r="H240" s="247">
        <v>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159</v>
      </c>
      <c r="AU240" s="253" t="s">
        <v>84</v>
      </c>
      <c r="AV240" s="14" t="s">
        <v>84</v>
      </c>
      <c r="AW240" s="14" t="s">
        <v>37</v>
      </c>
      <c r="AX240" s="14" t="s">
        <v>82</v>
      </c>
      <c r="AY240" s="253" t="s">
        <v>148</v>
      </c>
    </row>
    <row r="241" s="2" customFormat="1" ht="16.5" customHeight="1">
      <c r="A241" s="40"/>
      <c r="B241" s="41"/>
      <c r="C241" s="214" t="s">
        <v>316</v>
      </c>
      <c r="D241" s="214" t="s">
        <v>150</v>
      </c>
      <c r="E241" s="215" t="s">
        <v>581</v>
      </c>
      <c r="F241" s="216" t="s">
        <v>582</v>
      </c>
      <c r="G241" s="217" t="s">
        <v>268</v>
      </c>
      <c r="H241" s="218">
        <v>1</v>
      </c>
      <c r="I241" s="219"/>
      <c r="J241" s="220">
        <f>ROUND(I241*H241,2)</f>
        <v>0</v>
      </c>
      <c r="K241" s="216" t="s">
        <v>154</v>
      </c>
      <c r="L241" s="46"/>
      <c r="M241" s="221" t="s">
        <v>19</v>
      </c>
      <c r="N241" s="222" t="s">
        <v>46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379</v>
      </c>
      <c r="AT241" s="225" t="s">
        <v>150</v>
      </c>
      <c r="AU241" s="225" t="s">
        <v>84</v>
      </c>
      <c r="AY241" s="19" t="s">
        <v>148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82</v>
      </c>
      <c r="BK241" s="226">
        <f>ROUND(I241*H241,2)</f>
        <v>0</v>
      </c>
      <c r="BL241" s="19" t="s">
        <v>379</v>
      </c>
      <c r="BM241" s="225" t="s">
        <v>583</v>
      </c>
    </row>
    <row r="242" s="2" customFormat="1">
      <c r="A242" s="40"/>
      <c r="B242" s="41"/>
      <c r="C242" s="42"/>
      <c r="D242" s="227" t="s">
        <v>157</v>
      </c>
      <c r="E242" s="42"/>
      <c r="F242" s="228" t="s">
        <v>584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157</v>
      </c>
      <c r="AU242" s="19" t="s">
        <v>84</v>
      </c>
    </row>
    <row r="243" s="13" customFormat="1">
      <c r="A243" s="13"/>
      <c r="B243" s="232"/>
      <c r="C243" s="233"/>
      <c r="D243" s="234" t="s">
        <v>159</v>
      </c>
      <c r="E243" s="235" t="s">
        <v>19</v>
      </c>
      <c r="F243" s="236" t="s">
        <v>396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159</v>
      </c>
      <c r="AU243" s="242" t="s">
        <v>84</v>
      </c>
      <c r="AV243" s="13" t="s">
        <v>82</v>
      </c>
      <c r="AW243" s="13" t="s">
        <v>37</v>
      </c>
      <c r="AX243" s="13" t="s">
        <v>75</v>
      </c>
      <c r="AY243" s="242" t="s">
        <v>148</v>
      </c>
    </row>
    <row r="244" s="13" customFormat="1">
      <c r="A244" s="13"/>
      <c r="B244" s="232"/>
      <c r="C244" s="233"/>
      <c r="D244" s="234" t="s">
        <v>159</v>
      </c>
      <c r="E244" s="235" t="s">
        <v>19</v>
      </c>
      <c r="F244" s="236" t="s">
        <v>397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159</v>
      </c>
      <c r="AU244" s="242" t="s">
        <v>84</v>
      </c>
      <c r="AV244" s="13" t="s">
        <v>82</v>
      </c>
      <c r="AW244" s="13" t="s">
        <v>37</v>
      </c>
      <c r="AX244" s="13" t="s">
        <v>75</v>
      </c>
      <c r="AY244" s="242" t="s">
        <v>148</v>
      </c>
    </row>
    <row r="245" s="14" customFormat="1">
      <c r="A245" s="14"/>
      <c r="B245" s="243"/>
      <c r="C245" s="244"/>
      <c r="D245" s="234" t="s">
        <v>159</v>
      </c>
      <c r="E245" s="245" t="s">
        <v>19</v>
      </c>
      <c r="F245" s="246" t="s">
        <v>82</v>
      </c>
      <c r="G245" s="244"/>
      <c r="H245" s="247">
        <v>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159</v>
      </c>
      <c r="AU245" s="253" t="s">
        <v>84</v>
      </c>
      <c r="AV245" s="14" t="s">
        <v>84</v>
      </c>
      <c r="AW245" s="14" t="s">
        <v>37</v>
      </c>
      <c r="AX245" s="14" t="s">
        <v>82</v>
      </c>
      <c r="AY245" s="253" t="s">
        <v>148</v>
      </c>
    </row>
    <row r="246" s="12" customFormat="1" ht="22.8" customHeight="1">
      <c r="A246" s="12"/>
      <c r="B246" s="198"/>
      <c r="C246" s="199"/>
      <c r="D246" s="200" t="s">
        <v>74</v>
      </c>
      <c r="E246" s="212" t="s">
        <v>585</v>
      </c>
      <c r="F246" s="212" t="s">
        <v>586</v>
      </c>
      <c r="G246" s="199"/>
      <c r="H246" s="199"/>
      <c r="I246" s="202"/>
      <c r="J246" s="213">
        <f>BK246</f>
        <v>0</v>
      </c>
      <c r="K246" s="199"/>
      <c r="L246" s="204"/>
      <c r="M246" s="205"/>
      <c r="N246" s="206"/>
      <c r="O246" s="206"/>
      <c r="P246" s="207">
        <f>SUM(P247:P257)</f>
        <v>0</v>
      </c>
      <c r="Q246" s="206"/>
      <c r="R246" s="207">
        <f>SUM(R247:R257)</f>
        <v>0</v>
      </c>
      <c r="S246" s="206"/>
      <c r="T246" s="208">
        <f>SUM(T247:T257)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188</v>
      </c>
      <c r="AT246" s="210" t="s">
        <v>74</v>
      </c>
      <c r="AU246" s="210" t="s">
        <v>82</v>
      </c>
      <c r="AY246" s="209" t="s">
        <v>148</v>
      </c>
      <c r="BK246" s="211">
        <f>SUM(BK247:BK257)</f>
        <v>0</v>
      </c>
    </row>
    <row r="247" s="2" customFormat="1" ht="16.5" customHeight="1">
      <c r="A247" s="40"/>
      <c r="B247" s="41"/>
      <c r="C247" s="214" t="s">
        <v>323</v>
      </c>
      <c r="D247" s="214" t="s">
        <v>150</v>
      </c>
      <c r="E247" s="215" t="s">
        <v>587</v>
      </c>
      <c r="F247" s="216" t="s">
        <v>588</v>
      </c>
      <c r="G247" s="217" t="s">
        <v>268</v>
      </c>
      <c r="H247" s="218">
        <v>1</v>
      </c>
      <c r="I247" s="219"/>
      <c r="J247" s="220">
        <f>ROUND(I247*H247,2)</f>
        <v>0</v>
      </c>
      <c r="K247" s="216" t="s">
        <v>154</v>
      </c>
      <c r="L247" s="46"/>
      <c r="M247" s="221" t="s">
        <v>19</v>
      </c>
      <c r="N247" s="222" t="s">
        <v>46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379</v>
      </c>
      <c r="AT247" s="225" t="s">
        <v>150</v>
      </c>
      <c r="AU247" s="225" t="s">
        <v>84</v>
      </c>
      <c r="AY247" s="19" t="s">
        <v>148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82</v>
      </c>
      <c r="BK247" s="226">
        <f>ROUND(I247*H247,2)</f>
        <v>0</v>
      </c>
      <c r="BL247" s="19" t="s">
        <v>379</v>
      </c>
      <c r="BM247" s="225" t="s">
        <v>589</v>
      </c>
    </row>
    <row r="248" s="2" customFormat="1">
      <c r="A248" s="40"/>
      <c r="B248" s="41"/>
      <c r="C248" s="42"/>
      <c r="D248" s="227" t="s">
        <v>157</v>
      </c>
      <c r="E248" s="42"/>
      <c r="F248" s="228" t="s">
        <v>590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157</v>
      </c>
      <c r="AU248" s="19" t="s">
        <v>84</v>
      </c>
    </row>
    <row r="249" s="13" customFormat="1">
      <c r="A249" s="13"/>
      <c r="B249" s="232"/>
      <c r="C249" s="233"/>
      <c r="D249" s="234" t="s">
        <v>159</v>
      </c>
      <c r="E249" s="235" t="s">
        <v>19</v>
      </c>
      <c r="F249" s="236" t="s">
        <v>396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159</v>
      </c>
      <c r="AU249" s="242" t="s">
        <v>84</v>
      </c>
      <c r="AV249" s="13" t="s">
        <v>82</v>
      </c>
      <c r="AW249" s="13" t="s">
        <v>37</v>
      </c>
      <c r="AX249" s="13" t="s">
        <v>75</v>
      </c>
      <c r="AY249" s="242" t="s">
        <v>148</v>
      </c>
    </row>
    <row r="250" s="13" customFormat="1">
      <c r="A250" s="13"/>
      <c r="B250" s="232"/>
      <c r="C250" s="233"/>
      <c r="D250" s="234" t="s">
        <v>159</v>
      </c>
      <c r="E250" s="235" t="s">
        <v>19</v>
      </c>
      <c r="F250" s="236" t="s">
        <v>397</v>
      </c>
      <c r="G250" s="233"/>
      <c r="H250" s="235" t="s">
        <v>19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159</v>
      </c>
      <c r="AU250" s="242" t="s">
        <v>84</v>
      </c>
      <c r="AV250" s="13" t="s">
        <v>82</v>
      </c>
      <c r="AW250" s="13" t="s">
        <v>37</v>
      </c>
      <c r="AX250" s="13" t="s">
        <v>75</v>
      </c>
      <c r="AY250" s="242" t="s">
        <v>148</v>
      </c>
    </row>
    <row r="251" s="14" customFormat="1">
      <c r="A251" s="14"/>
      <c r="B251" s="243"/>
      <c r="C251" s="244"/>
      <c r="D251" s="234" t="s">
        <v>159</v>
      </c>
      <c r="E251" s="245" t="s">
        <v>19</v>
      </c>
      <c r="F251" s="246" t="s">
        <v>82</v>
      </c>
      <c r="G251" s="244"/>
      <c r="H251" s="247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159</v>
      </c>
      <c r="AU251" s="253" t="s">
        <v>84</v>
      </c>
      <c r="AV251" s="14" t="s">
        <v>84</v>
      </c>
      <c r="AW251" s="14" t="s">
        <v>37</v>
      </c>
      <c r="AX251" s="14" t="s">
        <v>82</v>
      </c>
      <c r="AY251" s="253" t="s">
        <v>148</v>
      </c>
    </row>
    <row r="252" s="2" customFormat="1" ht="16.5" customHeight="1">
      <c r="A252" s="40"/>
      <c r="B252" s="41"/>
      <c r="C252" s="214" t="s">
        <v>329</v>
      </c>
      <c r="D252" s="214" t="s">
        <v>150</v>
      </c>
      <c r="E252" s="215" t="s">
        <v>591</v>
      </c>
      <c r="F252" s="216" t="s">
        <v>592</v>
      </c>
      <c r="G252" s="217" t="s">
        <v>268</v>
      </c>
      <c r="H252" s="218">
        <v>1</v>
      </c>
      <c r="I252" s="219"/>
      <c r="J252" s="220">
        <f>ROUND(I252*H252,2)</f>
        <v>0</v>
      </c>
      <c r="K252" s="216" t="s">
        <v>154</v>
      </c>
      <c r="L252" s="46"/>
      <c r="M252" s="221" t="s">
        <v>19</v>
      </c>
      <c r="N252" s="222" t="s">
        <v>46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379</v>
      </c>
      <c r="AT252" s="225" t="s">
        <v>150</v>
      </c>
      <c r="AU252" s="225" t="s">
        <v>84</v>
      </c>
      <c r="AY252" s="19" t="s">
        <v>148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82</v>
      </c>
      <c r="BK252" s="226">
        <f>ROUND(I252*H252,2)</f>
        <v>0</v>
      </c>
      <c r="BL252" s="19" t="s">
        <v>379</v>
      </c>
      <c r="BM252" s="225" t="s">
        <v>593</v>
      </c>
    </row>
    <row r="253" s="2" customFormat="1">
      <c r="A253" s="40"/>
      <c r="B253" s="41"/>
      <c r="C253" s="42"/>
      <c r="D253" s="227" t="s">
        <v>157</v>
      </c>
      <c r="E253" s="42"/>
      <c r="F253" s="228" t="s">
        <v>594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157</v>
      </c>
      <c r="AU253" s="19" t="s">
        <v>84</v>
      </c>
    </row>
    <row r="254" s="13" customFormat="1">
      <c r="A254" s="13"/>
      <c r="B254" s="232"/>
      <c r="C254" s="233"/>
      <c r="D254" s="234" t="s">
        <v>159</v>
      </c>
      <c r="E254" s="235" t="s">
        <v>19</v>
      </c>
      <c r="F254" s="236" t="s">
        <v>396</v>
      </c>
      <c r="G254" s="233"/>
      <c r="H254" s="235" t="s">
        <v>19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159</v>
      </c>
      <c r="AU254" s="242" t="s">
        <v>84</v>
      </c>
      <c r="AV254" s="13" t="s">
        <v>82</v>
      </c>
      <c r="AW254" s="13" t="s">
        <v>37</v>
      </c>
      <c r="AX254" s="13" t="s">
        <v>75</v>
      </c>
      <c r="AY254" s="242" t="s">
        <v>148</v>
      </c>
    </row>
    <row r="255" s="13" customFormat="1">
      <c r="A255" s="13"/>
      <c r="B255" s="232"/>
      <c r="C255" s="233"/>
      <c r="D255" s="234" t="s">
        <v>159</v>
      </c>
      <c r="E255" s="235" t="s">
        <v>19</v>
      </c>
      <c r="F255" s="236" t="s">
        <v>595</v>
      </c>
      <c r="G255" s="233"/>
      <c r="H255" s="235" t="s">
        <v>19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159</v>
      </c>
      <c r="AU255" s="242" t="s">
        <v>84</v>
      </c>
      <c r="AV255" s="13" t="s">
        <v>82</v>
      </c>
      <c r="AW255" s="13" t="s">
        <v>37</v>
      </c>
      <c r="AX255" s="13" t="s">
        <v>75</v>
      </c>
      <c r="AY255" s="242" t="s">
        <v>148</v>
      </c>
    </row>
    <row r="256" s="13" customFormat="1">
      <c r="A256" s="13"/>
      <c r="B256" s="232"/>
      <c r="C256" s="233"/>
      <c r="D256" s="234" t="s">
        <v>159</v>
      </c>
      <c r="E256" s="235" t="s">
        <v>19</v>
      </c>
      <c r="F256" s="236" t="s">
        <v>426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159</v>
      </c>
      <c r="AU256" s="242" t="s">
        <v>84</v>
      </c>
      <c r="AV256" s="13" t="s">
        <v>82</v>
      </c>
      <c r="AW256" s="13" t="s">
        <v>37</v>
      </c>
      <c r="AX256" s="13" t="s">
        <v>75</v>
      </c>
      <c r="AY256" s="242" t="s">
        <v>148</v>
      </c>
    </row>
    <row r="257" s="14" customFormat="1">
      <c r="A257" s="14"/>
      <c r="B257" s="243"/>
      <c r="C257" s="244"/>
      <c r="D257" s="234" t="s">
        <v>159</v>
      </c>
      <c r="E257" s="245" t="s">
        <v>19</v>
      </c>
      <c r="F257" s="246" t="s">
        <v>82</v>
      </c>
      <c r="G257" s="244"/>
      <c r="H257" s="247">
        <v>1</v>
      </c>
      <c r="I257" s="248"/>
      <c r="J257" s="244"/>
      <c r="K257" s="244"/>
      <c r="L257" s="249"/>
      <c r="M257" s="276"/>
      <c r="N257" s="277"/>
      <c r="O257" s="277"/>
      <c r="P257" s="277"/>
      <c r="Q257" s="277"/>
      <c r="R257" s="277"/>
      <c r="S257" s="277"/>
      <c r="T257" s="27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159</v>
      </c>
      <c r="AU257" s="253" t="s">
        <v>84</v>
      </c>
      <c r="AV257" s="14" t="s">
        <v>84</v>
      </c>
      <c r="AW257" s="14" t="s">
        <v>37</v>
      </c>
      <c r="AX257" s="14" t="s">
        <v>82</v>
      </c>
      <c r="AY257" s="253" t="s">
        <v>148</v>
      </c>
    </row>
    <row r="258" s="2" customFormat="1" ht="6.96" customHeight="1">
      <c r="A258" s="40"/>
      <c r="B258" s="61"/>
      <c r="C258" s="62"/>
      <c r="D258" s="62"/>
      <c r="E258" s="62"/>
      <c r="F258" s="62"/>
      <c r="G258" s="62"/>
      <c r="H258" s="62"/>
      <c r="I258" s="62"/>
      <c r="J258" s="62"/>
      <c r="K258" s="62"/>
      <c r="L258" s="46"/>
      <c r="M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</row>
  </sheetData>
  <sheetProtection sheet="1" autoFilter="0" formatColumns="0" formatRows="0" objects="1" scenarios="1" spinCount="100000" saltValue="y5DGEUB0e/q8oFTxUj1Z79yQ+cImySADs55suZ3VrlkLP0N7UvGy1HRO1rVay3mFvsHH3NZLBigja15sOITyoQ==" hashValue="GeOrWHqoOtPkLNoUAA7CzYr2poScm1mVopBc2Y5AkQTGtiFMOPWzF89XjRbdPtXmyylabBZTsAvXK1EJ47ZqLQ==" algorithmName="SHA-512" password="CC35"/>
  <autoFilter ref="C90:K2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2/210100004"/>
    <hyperlink ref="F100" r:id="rId2" display="https://podminky.urs.cz/item/CS_URS_2025_02/210101155"/>
    <hyperlink ref="F109" r:id="rId3" display="https://podminky.urs.cz/item/CS_URS_2025_02/210812011"/>
    <hyperlink ref="F119" r:id="rId4" display="https://podminky.urs.cz/item/CS_URS_2025_02/210812011"/>
    <hyperlink ref="F130" r:id="rId5" display="https://podminky.urs.cz/item/CS_URS_2025_02/220110192"/>
    <hyperlink ref="F174" r:id="rId6" display="https://podminky.urs.cz/item/CS_URS_2025_02/220450002"/>
    <hyperlink ref="F183" r:id="rId7" display="https://podminky.urs.cz/item/CS_URS_2025_02/220960165"/>
    <hyperlink ref="F237" r:id="rId8" display="https://podminky.urs.cz/item/CS_URS_2025_02/013203000"/>
    <hyperlink ref="F242" r:id="rId9" display="https://podminky.urs.cz/item/CS_URS_2025_02/013254000"/>
    <hyperlink ref="F248" r:id="rId10" display="https://podminky.urs.cz/item/CS_URS_2025_02/044002000"/>
    <hyperlink ref="F253" r:id="rId11" display="https://podminky.urs.cz/item/CS_URS_2025_02/0453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596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ROUND((SUM(BE95:BE349)),  2)</f>
        <v>0</v>
      </c>
      <c r="G35" s="40"/>
      <c r="H35" s="40"/>
      <c r="I35" s="159">
        <v>0.20999999999999999</v>
      </c>
      <c r="J35" s="158">
        <f>ROUND(((SUM(BE95:BE349))*I35),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ROUND((SUM(BF95:BF349)),  2)</f>
        <v>0</v>
      </c>
      <c r="G36" s="40"/>
      <c r="H36" s="40"/>
      <c r="I36" s="159">
        <v>0.12</v>
      </c>
      <c r="J36" s="158">
        <f>ROUND(((SUM(BF95:BF349))*I36),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ROUND((SUM(BG95:BG349)),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ROUND((SUM(BH95:BH349)),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ROUND((SUM(BI95:BI349)),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411.3 - Stavební úpravy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597</v>
      </c>
      <c r="E66" s="184"/>
      <c r="F66" s="184"/>
      <c r="G66" s="184"/>
      <c r="H66" s="184"/>
      <c r="I66" s="184"/>
      <c r="J66" s="185">
        <f>J201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598</v>
      </c>
      <c r="E67" s="184"/>
      <c r="F67" s="184"/>
      <c r="G67" s="184"/>
      <c r="H67" s="184"/>
      <c r="I67" s="184"/>
      <c r="J67" s="185">
        <f>J271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599</v>
      </c>
      <c r="E68" s="184"/>
      <c r="F68" s="184"/>
      <c r="G68" s="184"/>
      <c r="H68" s="184"/>
      <c r="I68" s="184"/>
      <c r="J68" s="185">
        <f>J282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600</v>
      </c>
      <c r="E69" s="184"/>
      <c r="F69" s="184"/>
      <c r="G69" s="184"/>
      <c r="H69" s="184"/>
      <c r="I69" s="184"/>
      <c r="J69" s="185">
        <f>J304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6"/>
      <c r="C70" s="177"/>
      <c r="D70" s="178" t="s">
        <v>129</v>
      </c>
      <c r="E70" s="179"/>
      <c r="F70" s="179"/>
      <c r="G70" s="179"/>
      <c r="H70" s="179"/>
      <c r="I70" s="179"/>
      <c r="J70" s="180">
        <f>J315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2"/>
      <c r="C71" s="127"/>
      <c r="D71" s="183" t="s">
        <v>130</v>
      </c>
      <c r="E71" s="184"/>
      <c r="F71" s="184"/>
      <c r="G71" s="184"/>
      <c r="H71" s="184"/>
      <c r="I71" s="184"/>
      <c r="J71" s="185">
        <f>J320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131</v>
      </c>
      <c r="E72" s="184"/>
      <c r="F72" s="184"/>
      <c r="G72" s="184"/>
      <c r="H72" s="184"/>
      <c r="I72" s="184"/>
      <c r="J72" s="185">
        <f>J326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132</v>
      </c>
      <c r="E73" s="184"/>
      <c r="F73" s="184"/>
      <c r="G73" s="184"/>
      <c r="H73" s="184"/>
      <c r="I73" s="184"/>
      <c r="J73" s="185">
        <f>J343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133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P + R Voroněž_aktualizace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115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116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117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SO 411.3 - Stavební úpravy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Brno</v>
      </c>
      <c r="G89" s="42"/>
      <c r="H89" s="42"/>
      <c r="I89" s="34" t="s">
        <v>23</v>
      </c>
      <c r="J89" s="74" t="str">
        <f>IF(J14="","",J14)</f>
        <v>1. 10. 2025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Brněnské komunikace, a.s.</v>
      </c>
      <c r="G91" s="42"/>
      <c r="H91" s="42"/>
      <c r="I91" s="34" t="s">
        <v>33</v>
      </c>
      <c r="J91" s="38" t="str">
        <f>E23</f>
        <v>AŽD Praha,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31</v>
      </c>
      <c r="D92" s="42"/>
      <c r="E92" s="42"/>
      <c r="F92" s="29" t="str">
        <f>IF(E20="","",E20)</f>
        <v>Vyplň údaj</v>
      </c>
      <c r="G92" s="42"/>
      <c r="H92" s="42"/>
      <c r="I92" s="34" t="s">
        <v>38</v>
      </c>
      <c r="J92" s="38" t="str">
        <f>E26</f>
        <v>AŽD Praha,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134</v>
      </c>
      <c r="D94" s="190" t="s">
        <v>60</v>
      </c>
      <c r="E94" s="190" t="s">
        <v>56</v>
      </c>
      <c r="F94" s="190" t="s">
        <v>57</v>
      </c>
      <c r="G94" s="190" t="s">
        <v>135</v>
      </c>
      <c r="H94" s="190" t="s">
        <v>136</v>
      </c>
      <c r="I94" s="190" t="s">
        <v>137</v>
      </c>
      <c r="J94" s="190" t="s">
        <v>121</v>
      </c>
      <c r="K94" s="191" t="s">
        <v>138</v>
      </c>
      <c r="L94" s="192"/>
      <c r="M94" s="94" t="s">
        <v>19</v>
      </c>
      <c r="N94" s="95" t="s">
        <v>45</v>
      </c>
      <c r="O94" s="95" t="s">
        <v>139</v>
      </c>
      <c r="P94" s="95" t="s">
        <v>140</v>
      </c>
      <c r="Q94" s="95" t="s">
        <v>141</v>
      </c>
      <c r="R94" s="95" t="s">
        <v>142</v>
      </c>
      <c r="S94" s="95" t="s">
        <v>143</v>
      </c>
      <c r="T94" s="96" t="s">
        <v>144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145</v>
      </c>
      <c r="D95" s="42"/>
      <c r="E95" s="42"/>
      <c r="F95" s="42"/>
      <c r="G95" s="42"/>
      <c r="H95" s="42"/>
      <c r="I95" s="42"/>
      <c r="J95" s="193">
        <f>BK95</f>
        <v>0</v>
      </c>
      <c r="K95" s="42"/>
      <c r="L95" s="46"/>
      <c r="M95" s="97"/>
      <c r="N95" s="194"/>
      <c r="O95" s="98"/>
      <c r="P95" s="195">
        <f>P96+P315</f>
        <v>0</v>
      </c>
      <c r="Q95" s="98"/>
      <c r="R95" s="195">
        <f>R96+R315</f>
        <v>0.92846550000000005</v>
      </c>
      <c r="S95" s="98"/>
      <c r="T95" s="196">
        <f>T96+T315</f>
        <v>1.2887000000000002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74</v>
      </c>
      <c r="AU95" s="19" t="s">
        <v>122</v>
      </c>
      <c r="BK95" s="197">
        <f>BK96+BK315</f>
        <v>0</v>
      </c>
    </row>
    <row r="96" s="12" customFormat="1" ht="25.92" customHeight="1">
      <c r="A96" s="12"/>
      <c r="B96" s="198"/>
      <c r="C96" s="199"/>
      <c r="D96" s="200" t="s">
        <v>74</v>
      </c>
      <c r="E96" s="201" t="s">
        <v>146</v>
      </c>
      <c r="F96" s="201" t="s">
        <v>147</v>
      </c>
      <c r="G96" s="199"/>
      <c r="H96" s="199"/>
      <c r="I96" s="202"/>
      <c r="J96" s="203">
        <f>BK96</f>
        <v>0</v>
      </c>
      <c r="K96" s="199"/>
      <c r="L96" s="204"/>
      <c r="M96" s="205"/>
      <c r="N96" s="206"/>
      <c r="O96" s="206"/>
      <c r="P96" s="207">
        <f>P97+P201+P271+P282+P304</f>
        <v>0</v>
      </c>
      <c r="Q96" s="206"/>
      <c r="R96" s="207">
        <f>R97+R201+R271+R282+R304</f>
        <v>0.92846550000000005</v>
      </c>
      <c r="S96" s="206"/>
      <c r="T96" s="208">
        <f>T97+T201+T271+T282+T304</f>
        <v>1.2887000000000002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82</v>
      </c>
      <c r="AT96" s="210" t="s">
        <v>74</v>
      </c>
      <c r="AU96" s="210" t="s">
        <v>75</v>
      </c>
      <c r="AY96" s="209" t="s">
        <v>148</v>
      </c>
      <c r="BK96" s="211">
        <f>BK97+BK201+BK271+BK282+BK304</f>
        <v>0</v>
      </c>
    </row>
    <row r="97" s="12" customFormat="1" ht="22.8" customHeight="1">
      <c r="A97" s="12"/>
      <c r="B97" s="198"/>
      <c r="C97" s="199"/>
      <c r="D97" s="200" t="s">
        <v>74</v>
      </c>
      <c r="E97" s="212" t="s">
        <v>82</v>
      </c>
      <c r="F97" s="212" t="s">
        <v>149</v>
      </c>
      <c r="G97" s="199"/>
      <c r="H97" s="199"/>
      <c r="I97" s="202"/>
      <c r="J97" s="213">
        <f>BK97</f>
        <v>0</v>
      </c>
      <c r="K97" s="199"/>
      <c r="L97" s="204"/>
      <c r="M97" s="205"/>
      <c r="N97" s="206"/>
      <c r="O97" s="206"/>
      <c r="P97" s="207">
        <f>SUM(P98:P200)</f>
        <v>0</v>
      </c>
      <c r="Q97" s="206"/>
      <c r="R97" s="207">
        <f>SUM(R98:R200)</f>
        <v>0.51929500000000006</v>
      </c>
      <c r="S97" s="206"/>
      <c r="T97" s="208">
        <f>SUM(T98:T200)</f>
        <v>1.2887000000000002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82</v>
      </c>
      <c r="AT97" s="210" t="s">
        <v>74</v>
      </c>
      <c r="AU97" s="210" t="s">
        <v>82</v>
      </c>
      <c r="AY97" s="209" t="s">
        <v>148</v>
      </c>
      <c r="BK97" s="211">
        <f>SUM(BK98:BK200)</f>
        <v>0</v>
      </c>
    </row>
    <row r="98" s="2" customFormat="1" ht="37.8" customHeight="1">
      <c r="A98" s="40"/>
      <c r="B98" s="41"/>
      <c r="C98" s="214" t="s">
        <v>82</v>
      </c>
      <c r="D98" s="214" t="s">
        <v>150</v>
      </c>
      <c r="E98" s="215" t="s">
        <v>601</v>
      </c>
      <c r="F98" s="216" t="s">
        <v>602</v>
      </c>
      <c r="G98" s="217" t="s">
        <v>339</v>
      </c>
      <c r="H98" s="218">
        <v>2.4500000000000002</v>
      </c>
      <c r="I98" s="219"/>
      <c r="J98" s="220">
        <f>ROUND(I98*H98,2)</f>
        <v>0</v>
      </c>
      <c r="K98" s="216" t="s">
        <v>154</v>
      </c>
      <c r="L98" s="46"/>
      <c r="M98" s="221" t="s">
        <v>19</v>
      </c>
      <c r="N98" s="222" t="s">
        <v>46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0.26000000000000001</v>
      </c>
      <c r="T98" s="224">
        <f>S98*H98</f>
        <v>0.63700000000000012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155</v>
      </c>
      <c r="AT98" s="225" t="s">
        <v>150</v>
      </c>
      <c r="AU98" s="225" t="s">
        <v>84</v>
      </c>
      <c r="AY98" s="19" t="s">
        <v>148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82</v>
      </c>
      <c r="BK98" s="226">
        <f>ROUND(I98*H98,2)</f>
        <v>0</v>
      </c>
      <c r="BL98" s="19" t="s">
        <v>155</v>
      </c>
      <c r="BM98" s="225" t="s">
        <v>603</v>
      </c>
    </row>
    <row r="99" s="2" customFormat="1">
      <c r="A99" s="40"/>
      <c r="B99" s="41"/>
      <c r="C99" s="42"/>
      <c r="D99" s="227" t="s">
        <v>157</v>
      </c>
      <c r="E99" s="42"/>
      <c r="F99" s="228" t="s">
        <v>604</v>
      </c>
      <c r="G99" s="42"/>
      <c r="H99" s="42"/>
      <c r="I99" s="229"/>
      <c r="J99" s="42"/>
      <c r="K99" s="42"/>
      <c r="L99" s="46"/>
      <c r="M99" s="230"/>
      <c r="N99" s="231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157</v>
      </c>
      <c r="AU99" s="19" t="s">
        <v>84</v>
      </c>
    </row>
    <row r="100" s="13" customFormat="1">
      <c r="A100" s="13"/>
      <c r="B100" s="232"/>
      <c r="C100" s="233"/>
      <c r="D100" s="234" t="s">
        <v>159</v>
      </c>
      <c r="E100" s="235" t="s">
        <v>19</v>
      </c>
      <c r="F100" s="236" t="s">
        <v>160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159</v>
      </c>
      <c r="AU100" s="242" t="s">
        <v>84</v>
      </c>
      <c r="AV100" s="13" t="s">
        <v>82</v>
      </c>
      <c r="AW100" s="13" t="s">
        <v>37</v>
      </c>
      <c r="AX100" s="13" t="s">
        <v>75</v>
      </c>
      <c r="AY100" s="242" t="s">
        <v>148</v>
      </c>
    </row>
    <row r="101" s="13" customFormat="1">
      <c r="A101" s="13"/>
      <c r="B101" s="232"/>
      <c r="C101" s="233"/>
      <c r="D101" s="234" t="s">
        <v>159</v>
      </c>
      <c r="E101" s="235" t="s">
        <v>19</v>
      </c>
      <c r="F101" s="236" t="s">
        <v>605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159</v>
      </c>
      <c r="AU101" s="242" t="s">
        <v>84</v>
      </c>
      <c r="AV101" s="13" t="s">
        <v>82</v>
      </c>
      <c r="AW101" s="13" t="s">
        <v>37</v>
      </c>
      <c r="AX101" s="13" t="s">
        <v>75</v>
      </c>
      <c r="AY101" s="242" t="s">
        <v>148</v>
      </c>
    </row>
    <row r="102" s="14" customFormat="1">
      <c r="A102" s="14"/>
      <c r="B102" s="243"/>
      <c r="C102" s="244"/>
      <c r="D102" s="234" t="s">
        <v>159</v>
      </c>
      <c r="E102" s="245" t="s">
        <v>19</v>
      </c>
      <c r="F102" s="246" t="s">
        <v>606</v>
      </c>
      <c r="G102" s="244"/>
      <c r="H102" s="247">
        <v>2.4500000000000002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159</v>
      </c>
      <c r="AU102" s="253" t="s">
        <v>84</v>
      </c>
      <c r="AV102" s="14" t="s">
        <v>84</v>
      </c>
      <c r="AW102" s="14" t="s">
        <v>37</v>
      </c>
      <c r="AX102" s="14" t="s">
        <v>82</v>
      </c>
      <c r="AY102" s="253" t="s">
        <v>148</v>
      </c>
    </row>
    <row r="103" s="2" customFormat="1" ht="24.15" customHeight="1">
      <c r="A103" s="40"/>
      <c r="B103" s="41"/>
      <c r="C103" s="214" t="s">
        <v>84</v>
      </c>
      <c r="D103" s="214" t="s">
        <v>150</v>
      </c>
      <c r="E103" s="215" t="s">
        <v>607</v>
      </c>
      <c r="F103" s="216" t="s">
        <v>608</v>
      </c>
      <c r="G103" s="217" t="s">
        <v>339</v>
      </c>
      <c r="H103" s="218">
        <v>6.6500000000000004</v>
      </c>
      <c r="I103" s="219"/>
      <c r="J103" s="220">
        <f>ROUND(I103*H103,2)</f>
        <v>0</v>
      </c>
      <c r="K103" s="216" t="s">
        <v>154</v>
      </c>
      <c r="L103" s="46"/>
      <c r="M103" s="221" t="s">
        <v>19</v>
      </c>
      <c r="N103" s="222" t="s">
        <v>46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0.098000000000000004</v>
      </c>
      <c r="T103" s="224">
        <f>S103*H103</f>
        <v>0.65170000000000006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155</v>
      </c>
      <c r="AT103" s="225" t="s">
        <v>150</v>
      </c>
      <c r="AU103" s="225" t="s">
        <v>84</v>
      </c>
      <c r="AY103" s="19" t="s">
        <v>148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82</v>
      </c>
      <c r="BK103" s="226">
        <f>ROUND(I103*H103,2)</f>
        <v>0</v>
      </c>
      <c r="BL103" s="19" t="s">
        <v>155</v>
      </c>
      <c r="BM103" s="225" t="s">
        <v>609</v>
      </c>
    </row>
    <row r="104" s="2" customFormat="1">
      <c r="A104" s="40"/>
      <c r="B104" s="41"/>
      <c r="C104" s="42"/>
      <c r="D104" s="227" t="s">
        <v>157</v>
      </c>
      <c r="E104" s="42"/>
      <c r="F104" s="228" t="s">
        <v>610</v>
      </c>
      <c r="G104" s="42"/>
      <c r="H104" s="42"/>
      <c r="I104" s="229"/>
      <c r="J104" s="42"/>
      <c r="K104" s="42"/>
      <c r="L104" s="46"/>
      <c r="M104" s="230"/>
      <c r="N104" s="231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157</v>
      </c>
      <c r="AU104" s="19" t="s">
        <v>84</v>
      </c>
    </row>
    <row r="105" s="13" customFormat="1">
      <c r="A105" s="13"/>
      <c r="B105" s="232"/>
      <c r="C105" s="233"/>
      <c r="D105" s="234" t="s">
        <v>159</v>
      </c>
      <c r="E105" s="235" t="s">
        <v>19</v>
      </c>
      <c r="F105" s="236" t="s">
        <v>160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159</v>
      </c>
      <c r="AU105" s="242" t="s">
        <v>84</v>
      </c>
      <c r="AV105" s="13" t="s">
        <v>82</v>
      </c>
      <c r="AW105" s="13" t="s">
        <v>37</v>
      </c>
      <c r="AX105" s="13" t="s">
        <v>75</v>
      </c>
      <c r="AY105" s="242" t="s">
        <v>148</v>
      </c>
    </row>
    <row r="106" s="13" customFormat="1">
      <c r="A106" s="13"/>
      <c r="B106" s="232"/>
      <c r="C106" s="233"/>
      <c r="D106" s="234" t="s">
        <v>159</v>
      </c>
      <c r="E106" s="235" t="s">
        <v>19</v>
      </c>
      <c r="F106" s="236" t="s">
        <v>611</v>
      </c>
      <c r="G106" s="233"/>
      <c r="H106" s="235" t="s">
        <v>19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159</v>
      </c>
      <c r="AU106" s="242" t="s">
        <v>84</v>
      </c>
      <c r="AV106" s="13" t="s">
        <v>82</v>
      </c>
      <c r="AW106" s="13" t="s">
        <v>37</v>
      </c>
      <c r="AX106" s="13" t="s">
        <v>75</v>
      </c>
      <c r="AY106" s="242" t="s">
        <v>148</v>
      </c>
    </row>
    <row r="107" s="14" customFormat="1">
      <c r="A107" s="14"/>
      <c r="B107" s="243"/>
      <c r="C107" s="244"/>
      <c r="D107" s="234" t="s">
        <v>159</v>
      </c>
      <c r="E107" s="245" t="s">
        <v>19</v>
      </c>
      <c r="F107" s="246" t="s">
        <v>612</v>
      </c>
      <c r="G107" s="244"/>
      <c r="H107" s="247">
        <v>6.6500000000000004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159</v>
      </c>
      <c r="AU107" s="253" t="s">
        <v>84</v>
      </c>
      <c r="AV107" s="14" t="s">
        <v>84</v>
      </c>
      <c r="AW107" s="14" t="s">
        <v>37</v>
      </c>
      <c r="AX107" s="14" t="s">
        <v>82</v>
      </c>
      <c r="AY107" s="253" t="s">
        <v>148</v>
      </c>
    </row>
    <row r="108" s="2" customFormat="1" ht="16.5" customHeight="1">
      <c r="A108" s="40"/>
      <c r="B108" s="41"/>
      <c r="C108" s="214" t="s">
        <v>169</v>
      </c>
      <c r="D108" s="214" t="s">
        <v>150</v>
      </c>
      <c r="E108" s="215" t="s">
        <v>613</v>
      </c>
      <c r="F108" s="216" t="s">
        <v>614</v>
      </c>
      <c r="G108" s="217" t="s">
        <v>339</v>
      </c>
      <c r="H108" s="218">
        <v>84.75</v>
      </c>
      <c r="I108" s="219"/>
      <c r="J108" s="220">
        <f>ROUND(I108*H108,2)</f>
        <v>0</v>
      </c>
      <c r="K108" s="216" t="s">
        <v>154</v>
      </c>
      <c r="L108" s="46"/>
      <c r="M108" s="221" t="s">
        <v>19</v>
      </c>
      <c r="N108" s="222" t="s">
        <v>46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155</v>
      </c>
      <c r="AT108" s="225" t="s">
        <v>150</v>
      </c>
      <c r="AU108" s="225" t="s">
        <v>84</v>
      </c>
      <c r="AY108" s="19" t="s">
        <v>148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82</v>
      </c>
      <c r="BK108" s="226">
        <f>ROUND(I108*H108,2)</f>
        <v>0</v>
      </c>
      <c r="BL108" s="19" t="s">
        <v>155</v>
      </c>
      <c r="BM108" s="225" t="s">
        <v>615</v>
      </c>
    </row>
    <row r="109" s="2" customFormat="1">
      <c r="A109" s="40"/>
      <c r="B109" s="41"/>
      <c r="C109" s="42"/>
      <c r="D109" s="227" t="s">
        <v>157</v>
      </c>
      <c r="E109" s="42"/>
      <c r="F109" s="228" t="s">
        <v>616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84</v>
      </c>
    </row>
    <row r="110" s="13" customFormat="1">
      <c r="A110" s="13"/>
      <c r="B110" s="232"/>
      <c r="C110" s="233"/>
      <c r="D110" s="234" t="s">
        <v>159</v>
      </c>
      <c r="E110" s="235" t="s">
        <v>19</v>
      </c>
      <c r="F110" s="236" t="s">
        <v>160</v>
      </c>
      <c r="G110" s="233"/>
      <c r="H110" s="235" t="s">
        <v>19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159</v>
      </c>
      <c r="AU110" s="242" t="s">
        <v>84</v>
      </c>
      <c r="AV110" s="13" t="s">
        <v>82</v>
      </c>
      <c r="AW110" s="13" t="s">
        <v>37</v>
      </c>
      <c r="AX110" s="13" t="s">
        <v>75</v>
      </c>
      <c r="AY110" s="242" t="s">
        <v>148</v>
      </c>
    </row>
    <row r="111" s="13" customFormat="1">
      <c r="A111" s="13"/>
      <c r="B111" s="232"/>
      <c r="C111" s="233"/>
      <c r="D111" s="234" t="s">
        <v>159</v>
      </c>
      <c r="E111" s="235" t="s">
        <v>19</v>
      </c>
      <c r="F111" s="236" t="s">
        <v>617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159</v>
      </c>
      <c r="AU111" s="242" t="s">
        <v>84</v>
      </c>
      <c r="AV111" s="13" t="s">
        <v>82</v>
      </c>
      <c r="AW111" s="13" t="s">
        <v>37</v>
      </c>
      <c r="AX111" s="13" t="s">
        <v>75</v>
      </c>
      <c r="AY111" s="242" t="s">
        <v>148</v>
      </c>
    </row>
    <row r="112" s="14" customFormat="1">
      <c r="A112" s="14"/>
      <c r="B112" s="243"/>
      <c r="C112" s="244"/>
      <c r="D112" s="234" t="s">
        <v>159</v>
      </c>
      <c r="E112" s="245" t="s">
        <v>19</v>
      </c>
      <c r="F112" s="246" t="s">
        <v>618</v>
      </c>
      <c r="G112" s="244"/>
      <c r="H112" s="247">
        <v>64.75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159</v>
      </c>
      <c r="AU112" s="253" t="s">
        <v>84</v>
      </c>
      <c r="AV112" s="14" t="s">
        <v>84</v>
      </c>
      <c r="AW112" s="14" t="s">
        <v>37</v>
      </c>
      <c r="AX112" s="14" t="s">
        <v>75</v>
      </c>
      <c r="AY112" s="253" t="s">
        <v>148</v>
      </c>
    </row>
    <row r="113" s="13" customFormat="1">
      <c r="A113" s="13"/>
      <c r="B113" s="232"/>
      <c r="C113" s="233"/>
      <c r="D113" s="234" t="s">
        <v>159</v>
      </c>
      <c r="E113" s="235" t="s">
        <v>19</v>
      </c>
      <c r="F113" s="236" t="s">
        <v>619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159</v>
      </c>
      <c r="AU113" s="242" t="s">
        <v>84</v>
      </c>
      <c r="AV113" s="13" t="s">
        <v>82</v>
      </c>
      <c r="AW113" s="13" t="s">
        <v>37</v>
      </c>
      <c r="AX113" s="13" t="s">
        <v>75</v>
      </c>
      <c r="AY113" s="242" t="s">
        <v>148</v>
      </c>
    </row>
    <row r="114" s="14" customFormat="1">
      <c r="A114" s="14"/>
      <c r="B114" s="243"/>
      <c r="C114" s="244"/>
      <c r="D114" s="234" t="s">
        <v>159</v>
      </c>
      <c r="E114" s="245" t="s">
        <v>19</v>
      </c>
      <c r="F114" s="246" t="s">
        <v>290</v>
      </c>
      <c r="G114" s="244"/>
      <c r="H114" s="247">
        <v>20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159</v>
      </c>
      <c r="AU114" s="253" t="s">
        <v>84</v>
      </c>
      <c r="AV114" s="14" t="s">
        <v>84</v>
      </c>
      <c r="AW114" s="14" t="s">
        <v>37</v>
      </c>
      <c r="AX114" s="14" t="s">
        <v>75</v>
      </c>
      <c r="AY114" s="253" t="s">
        <v>148</v>
      </c>
    </row>
    <row r="115" s="15" customFormat="1">
      <c r="A115" s="15"/>
      <c r="B115" s="264"/>
      <c r="C115" s="265"/>
      <c r="D115" s="234" t="s">
        <v>159</v>
      </c>
      <c r="E115" s="266" t="s">
        <v>19</v>
      </c>
      <c r="F115" s="267" t="s">
        <v>264</v>
      </c>
      <c r="G115" s="265"/>
      <c r="H115" s="268">
        <v>84.75</v>
      </c>
      <c r="I115" s="269"/>
      <c r="J115" s="265"/>
      <c r="K115" s="265"/>
      <c r="L115" s="270"/>
      <c r="M115" s="271"/>
      <c r="N115" s="272"/>
      <c r="O115" s="272"/>
      <c r="P115" s="272"/>
      <c r="Q115" s="272"/>
      <c r="R115" s="272"/>
      <c r="S115" s="272"/>
      <c r="T115" s="27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4" t="s">
        <v>159</v>
      </c>
      <c r="AU115" s="274" t="s">
        <v>84</v>
      </c>
      <c r="AV115" s="15" t="s">
        <v>155</v>
      </c>
      <c r="AW115" s="15" t="s">
        <v>37</v>
      </c>
      <c r="AX115" s="15" t="s">
        <v>82</v>
      </c>
      <c r="AY115" s="274" t="s">
        <v>148</v>
      </c>
    </row>
    <row r="116" s="2" customFormat="1" ht="21.75" customHeight="1">
      <c r="A116" s="40"/>
      <c r="B116" s="41"/>
      <c r="C116" s="214" t="s">
        <v>155</v>
      </c>
      <c r="D116" s="214" t="s">
        <v>150</v>
      </c>
      <c r="E116" s="215" t="s">
        <v>620</v>
      </c>
      <c r="F116" s="216" t="s">
        <v>621</v>
      </c>
      <c r="G116" s="217" t="s">
        <v>153</v>
      </c>
      <c r="H116" s="218">
        <v>56.310000000000002</v>
      </c>
      <c r="I116" s="219"/>
      <c r="J116" s="220">
        <f>ROUND(I116*H116,2)</f>
        <v>0</v>
      </c>
      <c r="K116" s="216" t="s">
        <v>154</v>
      </c>
      <c r="L116" s="46"/>
      <c r="M116" s="221" t="s">
        <v>19</v>
      </c>
      <c r="N116" s="222" t="s">
        <v>46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155</v>
      </c>
      <c r="AT116" s="225" t="s">
        <v>150</v>
      </c>
      <c r="AU116" s="225" t="s">
        <v>84</v>
      </c>
      <c r="AY116" s="19" t="s">
        <v>148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82</v>
      </c>
      <c r="BK116" s="226">
        <f>ROUND(I116*H116,2)</f>
        <v>0</v>
      </c>
      <c r="BL116" s="19" t="s">
        <v>155</v>
      </c>
      <c r="BM116" s="225" t="s">
        <v>622</v>
      </c>
    </row>
    <row r="117" s="2" customFormat="1">
      <c r="A117" s="40"/>
      <c r="B117" s="41"/>
      <c r="C117" s="42"/>
      <c r="D117" s="227" t="s">
        <v>157</v>
      </c>
      <c r="E117" s="42"/>
      <c r="F117" s="228" t="s">
        <v>623</v>
      </c>
      <c r="G117" s="42"/>
      <c r="H117" s="42"/>
      <c r="I117" s="229"/>
      <c r="J117" s="42"/>
      <c r="K117" s="42"/>
      <c r="L117" s="46"/>
      <c r="M117" s="230"/>
      <c r="N117" s="231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157</v>
      </c>
      <c r="AU117" s="19" t="s">
        <v>84</v>
      </c>
    </row>
    <row r="118" s="13" customFormat="1">
      <c r="A118" s="13"/>
      <c r="B118" s="232"/>
      <c r="C118" s="233"/>
      <c r="D118" s="234" t="s">
        <v>159</v>
      </c>
      <c r="E118" s="235" t="s">
        <v>19</v>
      </c>
      <c r="F118" s="236" t="s">
        <v>160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159</v>
      </c>
      <c r="AU118" s="242" t="s">
        <v>84</v>
      </c>
      <c r="AV118" s="13" t="s">
        <v>82</v>
      </c>
      <c r="AW118" s="13" t="s">
        <v>37</v>
      </c>
      <c r="AX118" s="13" t="s">
        <v>75</v>
      </c>
      <c r="AY118" s="242" t="s">
        <v>148</v>
      </c>
    </row>
    <row r="119" s="13" customFormat="1">
      <c r="A119" s="13"/>
      <c r="B119" s="232"/>
      <c r="C119" s="233"/>
      <c r="D119" s="234" t="s">
        <v>159</v>
      </c>
      <c r="E119" s="235" t="s">
        <v>19</v>
      </c>
      <c r="F119" s="236" t="s">
        <v>624</v>
      </c>
      <c r="G119" s="233"/>
      <c r="H119" s="235" t="s">
        <v>19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159</v>
      </c>
      <c r="AU119" s="242" t="s">
        <v>84</v>
      </c>
      <c r="AV119" s="13" t="s">
        <v>82</v>
      </c>
      <c r="AW119" s="13" t="s">
        <v>37</v>
      </c>
      <c r="AX119" s="13" t="s">
        <v>75</v>
      </c>
      <c r="AY119" s="242" t="s">
        <v>148</v>
      </c>
    </row>
    <row r="120" s="14" customFormat="1">
      <c r="A120" s="14"/>
      <c r="B120" s="243"/>
      <c r="C120" s="244"/>
      <c r="D120" s="234" t="s">
        <v>159</v>
      </c>
      <c r="E120" s="245" t="s">
        <v>19</v>
      </c>
      <c r="F120" s="246" t="s">
        <v>625</v>
      </c>
      <c r="G120" s="244"/>
      <c r="H120" s="247">
        <v>56.310000000000002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159</v>
      </c>
      <c r="AU120" s="253" t="s">
        <v>84</v>
      </c>
      <c r="AV120" s="14" t="s">
        <v>84</v>
      </c>
      <c r="AW120" s="14" t="s">
        <v>37</v>
      </c>
      <c r="AX120" s="14" t="s">
        <v>82</v>
      </c>
      <c r="AY120" s="253" t="s">
        <v>148</v>
      </c>
    </row>
    <row r="121" s="2" customFormat="1" ht="16.5" customHeight="1">
      <c r="A121" s="40"/>
      <c r="B121" s="41"/>
      <c r="C121" s="214" t="s">
        <v>188</v>
      </c>
      <c r="D121" s="214" t="s">
        <v>150</v>
      </c>
      <c r="E121" s="215" t="s">
        <v>626</v>
      </c>
      <c r="F121" s="216" t="s">
        <v>627</v>
      </c>
      <c r="G121" s="217" t="s">
        <v>153</v>
      </c>
      <c r="H121" s="218">
        <v>16.893000000000001</v>
      </c>
      <c r="I121" s="219"/>
      <c r="J121" s="220">
        <f>ROUND(I121*H121,2)</f>
        <v>0</v>
      </c>
      <c r="K121" s="216" t="s">
        <v>628</v>
      </c>
      <c r="L121" s="46"/>
      <c r="M121" s="221" t="s">
        <v>19</v>
      </c>
      <c r="N121" s="222" t="s">
        <v>46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155</v>
      </c>
      <c r="AT121" s="225" t="s">
        <v>150</v>
      </c>
      <c r="AU121" s="225" t="s">
        <v>84</v>
      </c>
      <c r="AY121" s="19" t="s">
        <v>148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82</v>
      </c>
      <c r="BK121" s="226">
        <f>ROUND(I121*H121,2)</f>
        <v>0</v>
      </c>
      <c r="BL121" s="19" t="s">
        <v>155</v>
      </c>
      <c r="BM121" s="225" t="s">
        <v>629</v>
      </c>
    </row>
    <row r="122" s="2" customFormat="1">
      <c r="A122" s="40"/>
      <c r="B122" s="41"/>
      <c r="C122" s="42"/>
      <c r="D122" s="227" t="s">
        <v>157</v>
      </c>
      <c r="E122" s="42"/>
      <c r="F122" s="228" t="s">
        <v>630</v>
      </c>
      <c r="G122" s="42"/>
      <c r="H122" s="42"/>
      <c r="I122" s="229"/>
      <c r="J122" s="42"/>
      <c r="K122" s="42"/>
      <c r="L122" s="46"/>
      <c r="M122" s="230"/>
      <c r="N122" s="231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157</v>
      </c>
      <c r="AU122" s="19" t="s">
        <v>84</v>
      </c>
    </row>
    <row r="123" s="13" customFormat="1">
      <c r="A123" s="13"/>
      <c r="B123" s="232"/>
      <c r="C123" s="233"/>
      <c r="D123" s="234" t="s">
        <v>159</v>
      </c>
      <c r="E123" s="235" t="s">
        <v>19</v>
      </c>
      <c r="F123" s="236" t="s">
        <v>160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159</v>
      </c>
      <c r="AU123" s="242" t="s">
        <v>84</v>
      </c>
      <c r="AV123" s="13" t="s">
        <v>82</v>
      </c>
      <c r="AW123" s="13" t="s">
        <v>37</v>
      </c>
      <c r="AX123" s="13" t="s">
        <v>75</v>
      </c>
      <c r="AY123" s="242" t="s">
        <v>148</v>
      </c>
    </row>
    <row r="124" s="13" customFormat="1">
      <c r="A124" s="13"/>
      <c r="B124" s="232"/>
      <c r="C124" s="233"/>
      <c r="D124" s="234" t="s">
        <v>159</v>
      </c>
      <c r="E124" s="235" t="s">
        <v>19</v>
      </c>
      <c r="F124" s="236" t="s">
        <v>631</v>
      </c>
      <c r="G124" s="233"/>
      <c r="H124" s="235" t="s">
        <v>19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159</v>
      </c>
      <c r="AU124" s="242" t="s">
        <v>84</v>
      </c>
      <c r="AV124" s="13" t="s">
        <v>82</v>
      </c>
      <c r="AW124" s="13" t="s">
        <v>37</v>
      </c>
      <c r="AX124" s="13" t="s">
        <v>75</v>
      </c>
      <c r="AY124" s="242" t="s">
        <v>148</v>
      </c>
    </row>
    <row r="125" s="13" customFormat="1">
      <c r="A125" s="13"/>
      <c r="B125" s="232"/>
      <c r="C125" s="233"/>
      <c r="D125" s="234" t="s">
        <v>159</v>
      </c>
      <c r="E125" s="235" t="s">
        <v>19</v>
      </c>
      <c r="F125" s="236" t="s">
        <v>624</v>
      </c>
      <c r="G125" s="233"/>
      <c r="H125" s="235" t="s">
        <v>19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159</v>
      </c>
      <c r="AU125" s="242" t="s">
        <v>84</v>
      </c>
      <c r="AV125" s="13" t="s">
        <v>82</v>
      </c>
      <c r="AW125" s="13" t="s">
        <v>37</v>
      </c>
      <c r="AX125" s="13" t="s">
        <v>75</v>
      </c>
      <c r="AY125" s="242" t="s">
        <v>148</v>
      </c>
    </row>
    <row r="126" s="14" customFormat="1">
      <c r="A126" s="14"/>
      <c r="B126" s="243"/>
      <c r="C126" s="244"/>
      <c r="D126" s="234" t="s">
        <v>159</v>
      </c>
      <c r="E126" s="245" t="s">
        <v>19</v>
      </c>
      <c r="F126" s="246" t="s">
        <v>632</v>
      </c>
      <c r="G126" s="244"/>
      <c r="H126" s="247">
        <v>16.893000000000001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159</v>
      </c>
      <c r="AU126" s="253" t="s">
        <v>84</v>
      </c>
      <c r="AV126" s="14" t="s">
        <v>84</v>
      </c>
      <c r="AW126" s="14" t="s">
        <v>37</v>
      </c>
      <c r="AX126" s="14" t="s">
        <v>82</v>
      </c>
      <c r="AY126" s="253" t="s">
        <v>148</v>
      </c>
    </row>
    <row r="127" s="2" customFormat="1" ht="37.8" customHeight="1">
      <c r="A127" s="40"/>
      <c r="B127" s="41"/>
      <c r="C127" s="214" t="s">
        <v>195</v>
      </c>
      <c r="D127" s="214" t="s">
        <v>150</v>
      </c>
      <c r="E127" s="215" t="s">
        <v>633</v>
      </c>
      <c r="F127" s="216" t="s">
        <v>634</v>
      </c>
      <c r="G127" s="217" t="s">
        <v>153</v>
      </c>
      <c r="H127" s="218">
        <v>56.310000000000002</v>
      </c>
      <c r="I127" s="219"/>
      <c r="J127" s="220">
        <f>ROUND(I127*H127,2)</f>
        <v>0</v>
      </c>
      <c r="K127" s="216" t="s">
        <v>154</v>
      </c>
      <c r="L127" s="46"/>
      <c r="M127" s="221" t="s">
        <v>19</v>
      </c>
      <c r="N127" s="222" t="s">
        <v>46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155</v>
      </c>
      <c r="AT127" s="225" t="s">
        <v>150</v>
      </c>
      <c r="AU127" s="225" t="s">
        <v>84</v>
      </c>
      <c r="AY127" s="19" t="s">
        <v>148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82</v>
      </c>
      <c r="BK127" s="226">
        <f>ROUND(I127*H127,2)</f>
        <v>0</v>
      </c>
      <c r="BL127" s="19" t="s">
        <v>155</v>
      </c>
      <c r="BM127" s="225" t="s">
        <v>635</v>
      </c>
    </row>
    <row r="128" s="2" customFormat="1">
      <c r="A128" s="40"/>
      <c r="B128" s="41"/>
      <c r="C128" s="42"/>
      <c r="D128" s="227" t="s">
        <v>157</v>
      </c>
      <c r="E128" s="42"/>
      <c r="F128" s="228" t="s">
        <v>636</v>
      </c>
      <c r="G128" s="42"/>
      <c r="H128" s="42"/>
      <c r="I128" s="229"/>
      <c r="J128" s="42"/>
      <c r="K128" s="42"/>
      <c r="L128" s="46"/>
      <c r="M128" s="230"/>
      <c r="N128" s="231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157</v>
      </c>
      <c r="AU128" s="19" t="s">
        <v>84</v>
      </c>
    </row>
    <row r="129" s="13" customFormat="1">
      <c r="A129" s="13"/>
      <c r="B129" s="232"/>
      <c r="C129" s="233"/>
      <c r="D129" s="234" t="s">
        <v>159</v>
      </c>
      <c r="E129" s="235" t="s">
        <v>19</v>
      </c>
      <c r="F129" s="236" t="s">
        <v>160</v>
      </c>
      <c r="G129" s="233"/>
      <c r="H129" s="235" t="s">
        <v>19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159</v>
      </c>
      <c r="AU129" s="242" t="s">
        <v>84</v>
      </c>
      <c r="AV129" s="13" t="s">
        <v>82</v>
      </c>
      <c r="AW129" s="13" t="s">
        <v>37</v>
      </c>
      <c r="AX129" s="13" t="s">
        <v>75</v>
      </c>
      <c r="AY129" s="242" t="s">
        <v>148</v>
      </c>
    </row>
    <row r="130" s="13" customFormat="1">
      <c r="A130" s="13"/>
      <c r="B130" s="232"/>
      <c r="C130" s="233"/>
      <c r="D130" s="234" t="s">
        <v>159</v>
      </c>
      <c r="E130" s="235" t="s">
        <v>19</v>
      </c>
      <c r="F130" s="236" t="s">
        <v>624</v>
      </c>
      <c r="G130" s="233"/>
      <c r="H130" s="235" t="s">
        <v>19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159</v>
      </c>
      <c r="AU130" s="242" t="s">
        <v>84</v>
      </c>
      <c r="AV130" s="13" t="s">
        <v>82</v>
      </c>
      <c r="AW130" s="13" t="s">
        <v>37</v>
      </c>
      <c r="AX130" s="13" t="s">
        <v>75</v>
      </c>
      <c r="AY130" s="242" t="s">
        <v>148</v>
      </c>
    </row>
    <row r="131" s="14" customFormat="1">
      <c r="A131" s="14"/>
      <c r="B131" s="243"/>
      <c r="C131" s="244"/>
      <c r="D131" s="234" t="s">
        <v>159</v>
      </c>
      <c r="E131" s="245" t="s">
        <v>19</v>
      </c>
      <c r="F131" s="246" t="s">
        <v>625</v>
      </c>
      <c r="G131" s="244"/>
      <c r="H131" s="247">
        <v>56.310000000000002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159</v>
      </c>
      <c r="AU131" s="253" t="s">
        <v>84</v>
      </c>
      <c r="AV131" s="14" t="s">
        <v>84</v>
      </c>
      <c r="AW131" s="14" t="s">
        <v>37</v>
      </c>
      <c r="AX131" s="14" t="s">
        <v>82</v>
      </c>
      <c r="AY131" s="253" t="s">
        <v>148</v>
      </c>
    </row>
    <row r="132" s="2" customFormat="1" ht="33" customHeight="1">
      <c r="A132" s="40"/>
      <c r="B132" s="41"/>
      <c r="C132" s="214" t="s">
        <v>201</v>
      </c>
      <c r="D132" s="214" t="s">
        <v>150</v>
      </c>
      <c r="E132" s="215" t="s">
        <v>637</v>
      </c>
      <c r="F132" s="216" t="s">
        <v>638</v>
      </c>
      <c r="G132" s="217" t="s">
        <v>339</v>
      </c>
      <c r="H132" s="218">
        <v>64.75</v>
      </c>
      <c r="I132" s="219"/>
      <c r="J132" s="220">
        <f>ROUND(I132*H132,2)</f>
        <v>0</v>
      </c>
      <c r="K132" s="216" t="s">
        <v>154</v>
      </c>
      <c r="L132" s="46"/>
      <c r="M132" s="221" t="s">
        <v>19</v>
      </c>
      <c r="N132" s="222" t="s">
        <v>46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155</v>
      </c>
      <c r="AT132" s="225" t="s">
        <v>150</v>
      </c>
      <c r="AU132" s="225" t="s">
        <v>84</v>
      </c>
      <c r="AY132" s="19" t="s">
        <v>148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82</v>
      </c>
      <c r="BK132" s="226">
        <f>ROUND(I132*H132,2)</f>
        <v>0</v>
      </c>
      <c r="BL132" s="19" t="s">
        <v>155</v>
      </c>
      <c r="BM132" s="225" t="s">
        <v>639</v>
      </c>
    </row>
    <row r="133" s="2" customFormat="1">
      <c r="A133" s="40"/>
      <c r="B133" s="41"/>
      <c r="C133" s="42"/>
      <c r="D133" s="227" t="s">
        <v>157</v>
      </c>
      <c r="E133" s="42"/>
      <c r="F133" s="228" t="s">
        <v>640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157</v>
      </c>
      <c r="AU133" s="19" t="s">
        <v>84</v>
      </c>
    </row>
    <row r="134" s="13" customFormat="1">
      <c r="A134" s="13"/>
      <c r="B134" s="232"/>
      <c r="C134" s="233"/>
      <c r="D134" s="234" t="s">
        <v>159</v>
      </c>
      <c r="E134" s="235" t="s">
        <v>19</v>
      </c>
      <c r="F134" s="236" t="s">
        <v>160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159</v>
      </c>
      <c r="AU134" s="242" t="s">
        <v>84</v>
      </c>
      <c r="AV134" s="13" t="s">
        <v>82</v>
      </c>
      <c r="AW134" s="13" t="s">
        <v>37</v>
      </c>
      <c r="AX134" s="13" t="s">
        <v>75</v>
      </c>
      <c r="AY134" s="242" t="s">
        <v>148</v>
      </c>
    </row>
    <row r="135" s="13" customFormat="1">
      <c r="A135" s="13"/>
      <c r="B135" s="232"/>
      <c r="C135" s="233"/>
      <c r="D135" s="234" t="s">
        <v>159</v>
      </c>
      <c r="E135" s="235" t="s">
        <v>19</v>
      </c>
      <c r="F135" s="236" t="s">
        <v>641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159</v>
      </c>
      <c r="AU135" s="242" t="s">
        <v>84</v>
      </c>
      <c r="AV135" s="13" t="s">
        <v>82</v>
      </c>
      <c r="AW135" s="13" t="s">
        <v>37</v>
      </c>
      <c r="AX135" s="13" t="s">
        <v>75</v>
      </c>
      <c r="AY135" s="242" t="s">
        <v>148</v>
      </c>
    </row>
    <row r="136" s="14" customFormat="1">
      <c r="A136" s="14"/>
      <c r="B136" s="243"/>
      <c r="C136" s="244"/>
      <c r="D136" s="234" t="s">
        <v>159</v>
      </c>
      <c r="E136" s="245" t="s">
        <v>19</v>
      </c>
      <c r="F136" s="246" t="s">
        <v>618</v>
      </c>
      <c r="G136" s="244"/>
      <c r="H136" s="247">
        <v>64.75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159</v>
      </c>
      <c r="AU136" s="253" t="s">
        <v>84</v>
      </c>
      <c r="AV136" s="14" t="s">
        <v>84</v>
      </c>
      <c r="AW136" s="14" t="s">
        <v>37</v>
      </c>
      <c r="AX136" s="14" t="s">
        <v>82</v>
      </c>
      <c r="AY136" s="253" t="s">
        <v>148</v>
      </c>
    </row>
    <row r="137" s="2" customFormat="1" ht="24.15" customHeight="1">
      <c r="A137" s="40"/>
      <c r="B137" s="41"/>
      <c r="C137" s="214" t="s">
        <v>208</v>
      </c>
      <c r="D137" s="214" t="s">
        <v>150</v>
      </c>
      <c r="E137" s="215" t="s">
        <v>642</v>
      </c>
      <c r="F137" s="216" t="s">
        <v>643</v>
      </c>
      <c r="G137" s="217" t="s">
        <v>339</v>
      </c>
      <c r="H137" s="218">
        <v>64.75</v>
      </c>
      <c r="I137" s="219"/>
      <c r="J137" s="220">
        <f>ROUND(I137*H137,2)</f>
        <v>0</v>
      </c>
      <c r="K137" s="216" t="s">
        <v>154</v>
      </c>
      <c r="L137" s="46"/>
      <c r="M137" s="221" t="s">
        <v>19</v>
      </c>
      <c r="N137" s="222" t="s">
        <v>46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155</v>
      </c>
      <c r="AT137" s="225" t="s">
        <v>150</v>
      </c>
      <c r="AU137" s="225" t="s">
        <v>84</v>
      </c>
      <c r="AY137" s="19" t="s">
        <v>148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82</v>
      </c>
      <c r="BK137" s="226">
        <f>ROUND(I137*H137,2)</f>
        <v>0</v>
      </c>
      <c r="BL137" s="19" t="s">
        <v>155</v>
      </c>
      <c r="BM137" s="225" t="s">
        <v>644</v>
      </c>
    </row>
    <row r="138" s="2" customFormat="1">
      <c r="A138" s="40"/>
      <c r="B138" s="41"/>
      <c r="C138" s="42"/>
      <c r="D138" s="227" t="s">
        <v>157</v>
      </c>
      <c r="E138" s="42"/>
      <c r="F138" s="228" t="s">
        <v>645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157</v>
      </c>
      <c r="AU138" s="19" t="s">
        <v>84</v>
      </c>
    </row>
    <row r="139" s="13" customFormat="1">
      <c r="A139" s="13"/>
      <c r="B139" s="232"/>
      <c r="C139" s="233"/>
      <c r="D139" s="234" t="s">
        <v>159</v>
      </c>
      <c r="E139" s="235" t="s">
        <v>19</v>
      </c>
      <c r="F139" s="236" t="s">
        <v>160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159</v>
      </c>
      <c r="AU139" s="242" t="s">
        <v>84</v>
      </c>
      <c r="AV139" s="13" t="s">
        <v>82</v>
      </c>
      <c r="AW139" s="13" t="s">
        <v>37</v>
      </c>
      <c r="AX139" s="13" t="s">
        <v>75</v>
      </c>
      <c r="AY139" s="242" t="s">
        <v>148</v>
      </c>
    </row>
    <row r="140" s="13" customFormat="1">
      <c r="A140" s="13"/>
      <c r="B140" s="232"/>
      <c r="C140" s="233"/>
      <c r="D140" s="234" t="s">
        <v>159</v>
      </c>
      <c r="E140" s="235" t="s">
        <v>19</v>
      </c>
      <c r="F140" s="236" t="s">
        <v>641</v>
      </c>
      <c r="G140" s="233"/>
      <c r="H140" s="235" t="s">
        <v>19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159</v>
      </c>
      <c r="AU140" s="242" t="s">
        <v>84</v>
      </c>
      <c r="AV140" s="13" t="s">
        <v>82</v>
      </c>
      <c r="AW140" s="13" t="s">
        <v>37</v>
      </c>
      <c r="AX140" s="13" t="s">
        <v>75</v>
      </c>
      <c r="AY140" s="242" t="s">
        <v>148</v>
      </c>
    </row>
    <row r="141" s="14" customFormat="1">
      <c r="A141" s="14"/>
      <c r="B141" s="243"/>
      <c r="C141" s="244"/>
      <c r="D141" s="234" t="s">
        <v>159</v>
      </c>
      <c r="E141" s="245" t="s">
        <v>19</v>
      </c>
      <c r="F141" s="246" t="s">
        <v>618</v>
      </c>
      <c r="G141" s="244"/>
      <c r="H141" s="247">
        <v>64.75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159</v>
      </c>
      <c r="AU141" s="253" t="s">
        <v>84</v>
      </c>
      <c r="AV141" s="14" t="s">
        <v>84</v>
      </c>
      <c r="AW141" s="14" t="s">
        <v>37</v>
      </c>
      <c r="AX141" s="14" t="s">
        <v>82</v>
      </c>
      <c r="AY141" s="253" t="s">
        <v>148</v>
      </c>
    </row>
    <row r="142" s="2" customFormat="1" ht="24.15" customHeight="1">
      <c r="A142" s="40"/>
      <c r="B142" s="41"/>
      <c r="C142" s="214" t="s">
        <v>213</v>
      </c>
      <c r="D142" s="214" t="s">
        <v>150</v>
      </c>
      <c r="E142" s="215" t="s">
        <v>646</v>
      </c>
      <c r="F142" s="216" t="s">
        <v>647</v>
      </c>
      <c r="G142" s="217" t="s">
        <v>339</v>
      </c>
      <c r="H142" s="218">
        <v>64.75</v>
      </c>
      <c r="I142" s="219"/>
      <c r="J142" s="220">
        <f>ROUND(I142*H142,2)</f>
        <v>0</v>
      </c>
      <c r="K142" s="216" t="s">
        <v>154</v>
      </c>
      <c r="L142" s="46"/>
      <c r="M142" s="221" t="s">
        <v>19</v>
      </c>
      <c r="N142" s="222" t="s">
        <v>46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155</v>
      </c>
      <c r="AT142" s="225" t="s">
        <v>150</v>
      </c>
      <c r="AU142" s="225" t="s">
        <v>84</v>
      </c>
      <c r="AY142" s="19" t="s">
        <v>148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82</v>
      </c>
      <c r="BK142" s="226">
        <f>ROUND(I142*H142,2)</f>
        <v>0</v>
      </c>
      <c r="BL142" s="19" t="s">
        <v>155</v>
      </c>
      <c r="BM142" s="225" t="s">
        <v>648</v>
      </c>
    </row>
    <row r="143" s="2" customFormat="1">
      <c r="A143" s="40"/>
      <c r="B143" s="41"/>
      <c r="C143" s="42"/>
      <c r="D143" s="227" t="s">
        <v>157</v>
      </c>
      <c r="E143" s="42"/>
      <c r="F143" s="228" t="s">
        <v>649</v>
      </c>
      <c r="G143" s="42"/>
      <c r="H143" s="42"/>
      <c r="I143" s="229"/>
      <c r="J143" s="42"/>
      <c r="K143" s="42"/>
      <c r="L143" s="46"/>
      <c r="M143" s="230"/>
      <c r="N143" s="231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157</v>
      </c>
      <c r="AU143" s="19" t="s">
        <v>84</v>
      </c>
    </row>
    <row r="144" s="13" customFormat="1">
      <c r="A144" s="13"/>
      <c r="B144" s="232"/>
      <c r="C144" s="233"/>
      <c r="D144" s="234" t="s">
        <v>159</v>
      </c>
      <c r="E144" s="235" t="s">
        <v>19</v>
      </c>
      <c r="F144" s="236" t="s">
        <v>160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159</v>
      </c>
      <c r="AU144" s="242" t="s">
        <v>84</v>
      </c>
      <c r="AV144" s="13" t="s">
        <v>82</v>
      </c>
      <c r="AW144" s="13" t="s">
        <v>37</v>
      </c>
      <c r="AX144" s="13" t="s">
        <v>75</v>
      </c>
      <c r="AY144" s="242" t="s">
        <v>148</v>
      </c>
    </row>
    <row r="145" s="13" customFormat="1">
      <c r="A145" s="13"/>
      <c r="B145" s="232"/>
      <c r="C145" s="233"/>
      <c r="D145" s="234" t="s">
        <v>159</v>
      </c>
      <c r="E145" s="235" t="s">
        <v>19</v>
      </c>
      <c r="F145" s="236" t="s">
        <v>641</v>
      </c>
      <c r="G145" s="233"/>
      <c r="H145" s="235" t="s">
        <v>19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159</v>
      </c>
      <c r="AU145" s="242" t="s">
        <v>84</v>
      </c>
      <c r="AV145" s="13" t="s">
        <v>82</v>
      </c>
      <c r="AW145" s="13" t="s">
        <v>37</v>
      </c>
      <c r="AX145" s="13" t="s">
        <v>75</v>
      </c>
      <c r="AY145" s="242" t="s">
        <v>148</v>
      </c>
    </row>
    <row r="146" s="14" customFormat="1">
      <c r="A146" s="14"/>
      <c r="B146" s="243"/>
      <c r="C146" s="244"/>
      <c r="D146" s="234" t="s">
        <v>159</v>
      </c>
      <c r="E146" s="245" t="s">
        <v>19</v>
      </c>
      <c r="F146" s="246" t="s">
        <v>618</v>
      </c>
      <c r="G146" s="244"/>
      <c r="H146" s="247">
        <v>64.75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159</v>
      </c>
      <c r="AU146" s="253" t="s">
        <v>84</v>
      </c>
      <c r="AV146" s="14" t="s">
        <v>84</v>
      </c>
      <c r="AW146" s="14" t="s">
        <v>37</v>
      </c>
      <c r="AX146" s="14" t="s">
        <v>82</v>
      </c>
      <c r="AY146" s="253" t="s">
        <v>148</v>
      </c>
    </row>
    <row r="147" s="2" customFormat="1" ht="16.5" customHeight="1">
      <c r="A147" s="40"/>
      <c r="B147" s="41"/>
      <c r="C147" s="254" t="s">
        <v>220</v>
      </c>
      <c r="D147" s="254" t="s">
        <v>167</v>
      </c>
      <c r="E147" s="255" t="s">
        <v>650</v>
      </c>
      <c r="F147" s="256" t="s">
        <v>651</v>
      </c>
      <c r="G147" s="257" t="s">
        <v>182</v>
      </c>
      <c r="H147" s="258">
        <v>1.2949999999999999</v>
      </c>
      <c r="I147" s="259"/>
      <c r="J147" s="260">
        <f>ROUND(I147*H147,2)</f>
        <v>0</v>
      </c>
      <c r="K147" s="256" t="s">
        <v>154</v>
      </c>
      <c r="L147" s="261"/>
      <c r="M147" s="262" t="s">
        <v>19</v>
      </c>
      <c r="N147" s="263" t="s">
        <v>46</v>
      </c>
      <c r="O147" s="86"/>
      <c r="P147" s="223">
        <f>O147*H147</f>
        <v>0</v>
      </c>
      <c r="Q147" s="223">
        <v>0.001</v>
      </c>
      <c r="R147" s="223">
        <f>Q147*H147</f>
        <v>0.0012949999999999999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208</v>
      </c>
      <c r="AT147" s="225" t="s">
        <v>167</v>
      </c>
      <c r="AU147" s="225" t="s">
        <v>84</v>
      </c>
      <c r="AY147" s="19" t="s">
        <v>148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82</v>
      </c>
      <c r="BK147" s="226">
        <f>ROUND(I147*H147,2)</f>
        <v>0</v>
      </c>
      <c r="BL147" s="19" t="s">
        <v>155</v>
      </c>
      <c r="BM147" s="225" t="s">
        <v>652</v>
      </c>
    </row>
    <row r="148" s="13" customFormat="1">
      <c r="A148" s="13"/>
      <c r="B148" s="232"/>
      <c r="C148" s="233"/>
      <c r="D148" s="234" t="s">
        <v>159</v>
      </c>
      <c r="E148" s="235" t="s">
        <v>19</v>
      </c>
      <c r="F148" s="236" t="s">
        <v>160</v>
      </c>
      <c r="G148" s="233"/>
      <c r="H148" s="235" t="s">
        <v>19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159</v>
      </c>
      <c r="AU148" s="242" t="s">
        <v>84</v>
      </c>
      <c r="AV148" s="13" t="s">
        <v>82</v>
      </c>
      <c r="AW148" s="13" t="s">
        <v>37</v>
      </c>
      <c r="AX148" s="13" t="s">
        <v>75</v>
      </c>
      <c r="AY148" s="242" t="s">
        <v>148</v>
      </c>
    </row>
    <row r="149" s="13" customFormat="1">
      <c r="A149" s="13"/>
      <c r="B149" s="232"/>
      <c r="C149" s="233"/>
      <c r="D149" s="234" t="s">
        <v>159</v>
      </c>
      <c r="E149" s="235" t="s">
        <v>19</v>
      </c>
      <c r="F149" s="236" t="s">
        <v>653</v>
      </c>
      <c r="G149" s="233"/>
      <c r="H149" s="235" t="s">
        <v>19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159</v>
      </c>
      <c r="AU149" s="242" t="s">
        <v>84</v>
      </c>
      <c r="AV149" s="13" t="s">
        <v>82</v>
      </c>
      <c r="AW149" s="13" t="s">
        <v>37</v>
      </c>
      <c r="AX149" s="13" t="s">
        <v>75</v>
      </c>
      <c r="AY149" s="242" t="s">
        <v>148</v>
      </c>
    </row>
    <row r="150" s="13" customFormat="1">
      <c r="A150" s="13"/>
      <c r="B150" s="232"/>
      <c r="C150" s="233"/>
      <c r="D150" s="234" t="s">
        <v>159</v>
      </c>
      <c r="E150" s="235" t="s">
        <v>19</v>
      </c>
      <c r="F150" s="236" t="s">
        <v>654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159</v>
      </c>
      <c r="AU150" s="242" t="s">
        <v>84</v>
      </c>
      <c r="AV150" s="13" t="s">
        <v>82</v>
      </c>
      <c r="AW150" s="13" t="s">
        <v>37</v>
      </c>
      <c r="AX150" s="13" t="s">
        <v>75</v>
      </c>
      <c r="AY150" s="242" t="s">
        <v>148</v>
      </c>
    </row>
    <row r="151" s="13" customFormat="1">
      <c r="A151" s="13"/>
      <c r="B151" s="232"/>
      <c r="C151" s="233"/>
      <c r="D151" s="234" t="s">
        <v>159</v>
      </c>
      <c r="E151" s="235" t="s">
        <v>19</v>
      </c>
      <c r="F151" s="236" t="s">
        <v>641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159</v>
      </c>
      <c r="AU151" s="242" t="s">
        <v>84</v>
      </c>
      <c r="AV151" s="13" t="s">
        <v>82</v>
      </c>
      <c r="AW151" s="13" t="s">
        <v>37</v>
      </c>
      <c r="AX151" s="13" t="s">
        <v>75</v>
      </c>
      <c r="AY151" s="242" t="s">
        <v>148</v>
      </c>
    </row>
    <row r="152" s="14" customFormat="1">
      <c r="A152" s="14"/>
      <c r="B152" s="243"/>
      <c r="C152" s="244"/>
      <c r="D152" s="234" t="s">
        <v>159</v>
      </c>
      <c r="E152" s="245" t="s">
        <v>19</v>
      </c>
      <c r="F152" s="246" t="s">
        <v>655</v>
      </c>
      <c r="G152" s="244"/>
      <c r="H152" s="247">
        <v>1.2949999999999999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159</v>
      </c>
      <c r="AU152" s="253" t="s">
        <v>84</v>
      </c>
      <c r="AV152" s="14" t="s">
        <v>84</v>
      </c>
      <c r="AW152" s="14" t="s">
        <v>37</v>
      </c>
      <c r="AX152" s="14" t="s">
        <v>82</v>
      </c>
      <c r="AY152" s="253" t="s">
        <v>148</v>
      </c>
    </row>
    <row r="153" s="2" customFormat="1" ht="21.75" customHeight="1">
      <c r="A153" s="40"/>
      <c r="B153" s="41"/>
      <c r="C153" s="214" t="s">
        <v>227</v>
      </c>
      <c r="D153" s="214" t="s">
        <v>150</v>
      </c>
      <c r="E153" s="215" t="s">
        <v>656</v>
      </c>
      <c r="F153" s="216" t="s">
        <v>657</v>
      </c>
      <c r="G153" s="217" t="s">
        <v>339</v>
      </c>
      <c r="H153" s="218">
        <v>64.75</v>
      </c>
      <c r="I153" s="219"/>
      <c r="J153" s="220">
        <f>ROUND(I153*H153,2)</f>
        <v>0</v>
      </c>
      <c r="K153" s="216" t="s">
        <v>154</v>
      </c>
      <c r="L153" s="46"/>
      <c r="M153" s="221" t="s">
        <v>19</v>
      </c>
      <c r="N153" s="222" t="s">
        <v>46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155</v>
      </c>
      <c r="AT153" s="225" t="s">
        <v>150</v>
      </c>
      <c r="AU153" s="225" t="s">
        <v>84</v>
      </c>
      <c r="AY153" s="19" t="s">
        <v>148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82</v>
      </c>
      <c r="BK153" s="226">
        <f>ROUND(I153*H153,2)</f>
        <v>0</v>
      </c>
      <c r="BL153" s="19" t="s">
        <v>155</v>
      </c>
      <c r="BM153" s="225" t="s">
        <v>658</v>
      </c>
    </row>
    <row r="154" s="2" customFormat="1">
      <c r="A154" s="40"/>
      <c r="B154" s="41"/>
      <c r="C154" s="42"/>
      <c r="D154" s="227" t="s">
        <v>157</v>
      </c>
      <c r="E154" s="42"/>
      <c r="F154" s="228" t="s">
        <v>659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157</v>
      </c>
      <c r="AU154" s="19" t="s">
        <v>84</v>
      </c>
    </row>
    <row r="155" s="13" customFormat="1">
      <c r="A155" s="13"/>
      <c r="B155" s="232"/>
      <c r="C155" s="233"/>
      <c r="D155" s="234" t="s">
        <v>159</v>
      </c>
      <c r="E155" s="235" t="s">
        <v>19</v>
      </c>
      <c r="F155" s="236" t="s">
        <v>160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159</v>
      </c>
      <c r="AU155" s="242" t="s">
        <v>84</v>
      </c>
      <c r="AV155" s="13" t="s">
        <v>82</v>
      </c>
      <c r="AW155" s="13" t="s">
        <v>37</v>
      </c>
      <c r="AX155" s="13" t="s">
        <v>75</v>
      </c>
      <c r="AY155" s="242" t="s">
        <v>148</v>
      </c>
    </row>
    <row r="156" s="13" customFormat="1">
      <c r="A156" s="13"/>
      <c r="B156" s="232"/>
      <c r="C156" s="233"/>
      <c r="D156" s="234" t="s">
        <v>159</v>
      </c>
      <c r="E156" s="235" t="s">
        <v>19</v>
      </c>
      <c r="F156" s="236" t="s">
        <v>641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159</v>
      </c>
      <c r="AU156" s="242" t="s">
        <v>84</v>
      </c>
      <c r="AV156" s="13" t="s">
        <v>82</v>
      </c>
      <c r="AW156" s="13" t="s">
        <v>37</v>
      </c>
      <c r="AX156" s="13" t="s">
        <v>75</v>
      </c>
      <c r="AY156" s="242" t="s">
        <v>148</v>
      </c>
    </row>
    <row r="157" s="14" customFormat="1">
      <c r="A157" s="14"/>
      <c r="B157" s="243"/>
      <c r="C157" s="244"/>
      <c r="D157" s="234" t="s">
        <v>159</v>
      </c>
      <c r="E157" s="245" t="s">
        <v>19</v>
      </c>
      <c r="F157" s="246" t="s">
        <v>618</v>
      </c>
      <c r="G157" s="244"/>
      <c r="H157" s="247">
        <v>64.75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159</v>
      </c>
      <c r="AU157" s="253" t="s">
        <v>84</v>
      </c>
      <c r="AV157" s="14" t="s">
        <v>84</v>
      </c>
      <c r="AW157" s="14" t="s">
        <v>37</v>
      </c>
      <c r="AX157" s="14" t="s">
        <v>82</v>
      </c>
      <c r="AY157" s="253" t="s">
        <v>148</v>
      </c>
    </row>
    <row r="158" s="2" customFormat="1" ht="16.5" customHeight="1">
      <c r="A158" s="40"/>
      <c r="B158" s="41"/>
      <c r="C158" s="214" t="s">
        <v>8</v>
      </c>
      <c r="D158" s="214" t="s">
        <v>150</v>
      </c>
      <c r="E158" s="215" t="s">
        <v>660</v>
      </c>
      <c r="F158" s="216" t="s">
        <v>661</v>
      </c>
      <c r="G158" s="217" t="s">
        <v>339</v>
      </c>
      <c r="H158" s="218">
        <v>64.75</v>
      </c>
      <c r="I158" s="219"/>
      <c r="J158" s="220">
        <f>ROUND(I158*H158,2)</f>
        <v>0</v>
      </c>
      <c r="K158" s="216" t="s">
        <v>154</v>
      </c>
      <c r="L158" s="46"/>
      <c r="M158" s="221" t="s">
        <v>19</v>
      </c>
      <c r="N158" s="222" t="s">
        <v>46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155</v>
      </c>
      <c r="AT158" s="225" t="s">
        <v>150</v>
      </c>
      <c r="AU158" s="225" t="s">
        <v>84</v>
      </c>
      <c r="AY158" s="19" t="s">
        <v>148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82</v>
      </c>
      <c r="BK158" s="226">
        <f>ROUND(I158*H158,2)</f>
        <v>0</v>
      </c>
      <c r="BL158" s="19" t="s">
        <v>155</v>
      </c>
      <c r="BM158" s="225" t="s">
        <v>662</v>
      </c>
    </row>
    <row r="159" s="2" customFormat="1">
      <c r="A159" s="40"/>
      <c r="B159" s="41"/>
      <c r="C159" s="42"/>
      <c r="D159" s="227" t="s">
        <v>157</v>
      </c>
      <c r="E159" s="42"/>
      <c r="F159" s="228" t="s">
        <v>663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157</v>
      </c>
      <c r="AU159" s="19" t="s">
        <v>84</v>
      </c>
    </row>
    <row r="160" s="13" customFormat="1">
      <c r="A160" s="13"/>
      <c r="B160" s="232"/>
      <c r="C160" s="233"/>
      <c r="D160" s="234" t="s">
        <v>159</v>
      </c>
      <c r="E160" s="235" t="s">
        <v>19</v>
      </c>
      <c r="F160" s="236" t="s">
        <v>160</v>
      </c>
      <c r="G160" s="233"/>
      <c r="H160" s="235" t="s">
        <v>19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159</v>
      </c>
      <c r="AU160" s="242" t="s">
        <v>84</v>
      </c>
      <c r="AV160" s="13" t="s">
        <v>82</v>
      </c>
      <c r="AW160" s="13" t="s">
        <v>37</v>
      </c>
      <c r="AX160" s="13" t="s">
        <v>75</v>
      </c>
      <c r="AY160" s="242" t="s">
        <v>148</v>
      </c>
    </row>
    <row r="161" s="13" customFormat="1">
      <c r="A161" s="13"/>
      <c r="B161" s="232"/>
      <c r="C161" s="233"/>
      <c r="D161" s="234" t="s">
        <v>159</v>
      </c>
      <c r="E161" s="235" t="s">
        <v>19</v>
      </c>
      <c r="F161" s="236" t="s">
        <v>641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159</v>
      </c>
      <c r="AU161" s="242" t="s">
        <v>84</v>
      </c>
      <c r="AV161" s="13" t="s">
        <v>82</v>
      </c>
      <c r="AW161" s="13" t="s">
        <v>37</v>
      </c>
      <c r="AX161" s="13" t="s">
        <v>75</v>
      </c>
      <c r="AY161" s="242" t="s">
        <v>148</v>
      </c>
    </row>
    <row r="162" s="14" customFormat="1">
      <c r="A162" s="14"/>
      <c r="B162" s="243"/>
      <c r="C162" s="244"/>
      <c r="D162" s="234" t="s">
        <v>159</v>
      </c>
      <c r="E162" s="245" t="s">
        <v>19</v>
      </c>
      <c r="F162" s="246" t="s">
        <v>618</v>
      </c>
      <c r="G162" s="244"/>
      <c r="H162" s="247">
        <v>64.75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159</v>
      </c>
      <c r="AU162" s="253" t="s">
        <v>84</v>
      </c>
      <c r="AV162" s="14" t="s">
        <v>84</v>
      </c>
      <c r="AW162" s="14" t="s">
        <v>37</v>
      </c>
      <c r="AX162" s="14" t="s">
        <v>82</v>
      </c>
      <c r="AY162" s="253" t="s">
        <v>148</v>
      </c>
    </row>
    <row r="163" s="2" customFormat="1" ht="16.5" customHeight="1">
      <c r="A163" s="40"/>
      <c r="B163" s="41"/>
      <c r="C163" s="214" t="s">
        <v>239</v>
      </c>
      <c r="D163" s="214" t="s">
        <v>150</v>
      </c>
      <c r="E163" s="215" t="s">
        <v>664</v>
      </c>
      <c r="F163" s="216" t="s">
        <v>665</v>
      </c>
      <c r="G163" s="217" t="s">
        <v>339</v>
      </c>
      <c r="H163" s="218">
        <v>64.75</v>
      </c>
      <c r="I163" s="219"/>
      <c r="J163" s="220">
        <f>ROUND(I163*H163,2)</f>
        <v>0</v>
      </c>
      <c r="K163" s="216" t="s">
        <v>154</v>
      </c>
      <c r="L163" s="46"/>
      <c r="M163" s="221" t="s">
        <v>19</v>
      </c>
      <c r="N163" s="222" t="s">
        <v>46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155</v>
      </c>
      <c r="AT163" s="225" t="s">
        <v>150</v>
      </c>
      <c r="AU163" s="225" t="s">
        <v>84</v>
      </c>
      <c r="AY163" s="19" t="s">
        <v>148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82</v>
      </c>
      <c r="BK163" s="226">
        <f>ROUND(I163*H163,2)</f>
        <v>0</v>
      </c>
      <c r="BL163" s="19" t="s">
        <v>155</v>
      </c>
      <c r="BM163" s="225" t="s">
        <v>666</v>
      </c>
    </row>
    <row r="164" s="2" customFormat="1">
      <c r="A164" s="40"/>
      <c r="B164" s="41"/>
      <c r="C164" s="42"/>
      <c r="D164" s="227" t="s">
        <v>157</v>
      </c>
      <c r="E164" s="42"/>
      <c r="F164" s="228" t="s">
        <v>667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157</v>
      </c>
      <c r="AU164" s="19" t="s">
        <v>84</v>
      </c>
    </row>
    <row r="165" s="13" customFormat="1">
      <c r="A165" s="13"/>
      <c r="B165" s="232"/>
      <c r="C165" s="233"/>
      <c r="D165" s="234" t="s">
        <v>159</v>
      </c>
      <c r="E165" s="235" t="s">
        <v>19</v>
      </c>
      <c r="F165" s="236" t="s">
        <v>160</v>
      </c>
      <c r="G165" s="233"/>
      <c r="H165" s="235" t="s">
        <v>19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159</v>
      </c>
      <c r="AU165" s="242" t="s">
        <v>84</v>
      </c>
      <c r="AV165" s="13" t="s">
        <v>82</v>
      </c>
      <c r="AW165" s="13" t="s">
        <v>37</v>
      </c>
      <c r="AX165" s="13" t="s">
        <v>75</v>
      </c>
      <c r="AY165" s="242" t="s">
        <v>148</v>
      </c>
    </row>
    <row r="166" s="13" customFormat="1">
      <c r="A166" s="13"/>
      <c r="B166" s="232"/>
      <c r="C166" s="233"/>
      <c r="D166" s="234" t="s">
        <v>159</v>
      </c>
      <c r="E166" s="235" t="s">
        <v>19</v>
      </c>
      <c r="F166" s="236" t="s">
        <v>641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159</v>
      </c>
      <c r="AU166" s="242" t="s">
        <v>84</v>
      </c>
      <c r="AV166" s="13" t="s">
        <v>82</v>
      </c>
      <c r="AW166" s="13" t="s">
        <v>37</v>
      </c>
      <c r="AX166" s="13" t="s">
        <v>75</v>
      </c>
      <c r="AY166" s="242" t="s">
        <v>148</v>
      </c>
    </row>
    <row r="167" s="14" customFormat="1">
      <c r="A167" s="14"/>
      <c r="B167" s="243"/>
      <c r="C167" s="244"/>
      <c r="D167" s="234" t="s">
        <v>159</v>
      </c>
      <c r="E167" s="245" t="s">
        <v>19</v>
      </c>
      <c r="F167" s="246" t="s">
        <v>618</v>
      </c>
      <c r="G167" s="244"/>
      <c r="H167" s="247">
        <v>64.75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159</v>
      </c>
      <c r="AU167" s="253" t="s">
        <v>84</v>
      </c>
      <c r="AV167" s="14" t="s">
        <v>84</v>
      </c>
      <c r="AW167" s="14" t="s">
        <v>37</v>
      </c>
      <c r="AX167" s="14" t="s">
        <v>82</v>
      </c>
      <c r="AY167" s="253" t="s">
        <v>148</v>
      </c>
    </row>
    <row r="168" s="2" customFormat="1" ht="16.5" customHeight="1">
      <c r="A168" s="40"/>
      <c r="B168" s="41"/>
      <c r="C168" s="214" t="s">
        <v>247</v>
      </c>
      <c r="D168" s="214" t="s">
        <v>150</v>
      </c>
      <c r="E168" s="215" t="s">
        <v>668</v>
      </c>
      <c r="F168" s="216" t="s">
        <v>669</v>
      </c>
      <c r="G168" s="217" t="s">
        <v>339</v>
      </c>
      <c r="H168" s="218">
        <v>64.75</v>
      </c>
      <c r="I168" s="219"/>
      <c r="J168" s="220">
        <f>ROUND(I168*H168,2)</f>
        <v>0</v>
      </c>
      <c r="K168" s="216" t="s">
        <v>154</v>
      </c>
      <c r="L168" s="46"/>
      <c r="M168" s="221" t="s">
        <v>19</v>
      </c>
      <c r="N168" s="222" t="s">
        <v>46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155</v>
      </c>
      <c r="AT168" s="225" t="s">
        <v>150</v>
      </c>
      <c r="AU168" s="225" t="s">
        <v>84</v>
      </c>
      <c r="AY168" s="19" t="s">
        <v>148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82</v>
      </c>
      <c r="BK168" s="226">
        <f>ROUND(I168*H168,2)</f>
        <v>0</v>
      </c>
      <c r="BL168" s="19" t="s">
        <v>155</v>
      </c>
      <c r="BM168" s="225" t="s">
        <v>670</v>
      </c>
    </row>
    <row r="169" s="2" customFormat="1">
      <c r="A169" s="40"/>
      <c r="B169" s="41"/>
      <c r="C169" s="42"/>
      <c r="D169" s="227" t="s">
        <v>157</v>
      </c>
      <c r="E169" s="42"/>
      <c r="F169" s="228" t="s">
        <v>671</v>
      </c>
      <c r="G169" s="42"/>
      <c r="H169" s="42"/>
      <c r="I169" s="229"/>
      <c r="J169" s="42"/>
      <c r="K169" s="42"/>
      <c r="L169" s="46"/>
      <c r="M169" s="230"/>
      <c r="N169" s="231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157</v>
      </c>
      <c r="AU169" s="19" t="s">
        <v>84</v>
      </c>
    </row>
    <row r="170" s="13" customFormat="1">
      <c r="A170" s="13"/>
      <c r="B170" s="232"/>
      <c r="C170" s="233"/>
      <c r="D170" s="234" t="s">
        <v>159</v>
      </c>
      <c r="E170" s="235" t="s">
        <v>19</v>
      </c>
      <c r="F170" s="236" t="s">
        <v>160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159</v>
      </c>
      <c r="AU170" s="242" t="s">
        <v>84</v>
      </c>
      <c r="AV170" s="13" t="s">
        <v>82</v>
      </c>
      <c r="AW170" s="13" t="s">
        <v>37</v>
      </c>
      <c r="AX170" s="13" t="s">
        <v>75</v>
      </c>
      <c r="AY170" s="242" t="s">
        <v>148</v>
      </c>
    </row>
    <row r="171" s="13" customFormat="1">
      <c r="A171" s="13"/>
      <c r="B171" s="232"/>
      <c r="C171" s="233"/>
      <c r="D171" s="234" t="s">
        <v>159</v>
      </c>
      <c r="E171" s="235" t="s">
        <v>19</v>
      </c>
      <c r="F171" s="236" t="s">
        <v>641</v>
      </c>
      <c r="G171" s="233"/>
      <c r="H171" s="235" t="s">
        <v>19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159</v>
      </c>
      <c r="AU171" s="242" t="s">
        <v>84</v>
      </c>
      <c r="AV171" s="13" t="s">
        <v>82</v>
      </c>
      <c r="AW171" s="13" t="s">
        <v>37</v>
      </c>
      <c r="AX171" s="13" t="s">
        <v>75</v>
      </c>
      <c r="AY171" s="242" t="s">
        <v>148</v>
      </c>
    </row>
    <row r="172" s="14" customFormat="1">
      <c r="A172" s="14"/>
      <c r="B172" s="243"/>
      <c r="C172" s="244"/>
      <c r="D172" s="234" t="s">
        <v>159</v>
      </c>
      <c r="E172" s="245" t="s">
        <v>19</v>
      </c>
      <c r="F172" s="246" t="s">
        <v>618</v>
      </c>
      <c r="G172" s="244"/>
      <c r="H172" s="247">
        <v>64.75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159</v>
      </c>
      <c r="AU172" s="253" t="s">
        <v>84</v>
      </c>
      <c r="AV172" s="14" t="s">
        <v>84</v>
      </c>
      <c r="AW172" s="14" t="s">
        <v>37</v>
      </c>
      <c r="AX172" s="14" t="s">
        <v>82</v>
      </c>
      <c r="AY172" s="253" t="s">
        <v>148</v>
      </c>
    </row>
    <row r="173" s="2" customFormat="1" ht="16.5" customHeight="1">
      <c r="A173" s="40"/>
      <c r="B173" s="41"/>
      <c r="C173" s="214" t="s">
        <v>253</v>
      </c>
      <c r="D173" s="214" t="s">
        <v>150</v>
      </c>
      <c r="E173" s="215" t="s">
        <v>672</v>
      </c>
      <c r="F173" s="216" t="s">
        <v>673</v>
      </c>
      <c r="G173" s="217" t="s">
        <v>339</v>
      </c>
      <c r="H173" s="218">
        <v>64.75</v>
      </c>
      <c r="I173" s="219"/>
      <c r="J173" s="220">
        <f>ROUND(I173*H173,2)</f>
        <v>0</v>
      </c>
      <c r="K173" s="216" t="s">
        <v>154</v>
      </c>
      <c r="L173" s="46"/>
      <c r="M173" s="221" t="s">
        <v>19</v>
      </c>
      <c r="N173" s="222" t="s">
        <v>46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155</v>
      </c>
      <c r="AT173" s="225" t="s">
        <v>150</v>
      </c>
      <c r="AU173" s="225" t="s">
        <v>84</v>
      </c>
      <c r="AY173" s="19" t="s">
        <v>148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82</v>
      </c>
      <c r="BK173" s="226">
        <f>ROUND(I173*H173,2)</f>
        <v>0</v>
      </c>
      <c r="BL173" s="19" t="s">
        <v>155</v>
      </c>
      <c r="BM173" s="225" t="s">
        <v>674</v>
      </c>
    </row>
    <row r="174" s="2" customFormat="1">
      <c r="A174" s="40"/>
      <c r="B174" s="41"/>
      <c r="C174" s="42"/>
      <c r="D174" s="227" t="s">
        <v>157</v>
      </c>
      <c r="E174" s="42"/>
      <c r="F174" s="228" t="s">
        <v>675</v>
      </c>
      <c r="G174" s="42"/>
      <c r="H174" s="42"/>
      <c r="I174" s="229"/>
      <c r="J174" s="42"/>
      <c r="K174" s="42"/>
      <c r="L174" s="46"/>
      <c r="M174" s="230"/>
      <c r="N174" s="231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157</v>
      </c>
      <c r="AU174" s="19" t="s">
        <v>84</v>
      </c>
    </row>
    <row r="175" s="13" customFormat="1">
      <c r="A175" s="13"/>
      <c r="B175" s="232"/>
      <c r="C175" s="233"/>
      <c r="D175" s="234" t="s">
        <v>159</v>
      </c>
      <c r="E175" s="235" t="s">
        <v>19</v>
      </c>
      <c r="F175" s="236" t="s">
        <v>160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159</v>
      </c>
      <c r="AU175" s="242" t="s">
        <v>84</v>
      </c>
      <c r="AV175" s="13" t="s">
        <v>82</v>
      </c>
      <c r="AW175" s="13" t="s">
        <v>37</v>
      </c>
      <c r="AX175" s="13" t="s">
        <v>75</v>
      </c>
      <c r="AY175" s="242" t="s">
        <v>148</v>
      </c>
    </row>
    <row r="176" s="13" customFormat="1">
      <c r="A176" s="13"/>
      <c r="B176" s="232"/>
      <c r="C176" s="233"/>
      <c r="D176" s="234" t="s">
        <v>159</v>
      </c>
      <c r="E176" s="235" t="s">
        <v>19</v>
      </c>
      <c r="F176" s="236" t="s">
        <v>641</v>
      </c>
      <c r="G176" s="233"/>
      <c r="H176" s="235" t="s">
        <v>19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159</v>
      </c>
      <c r="AU176" s="242" t="s">
        <v>84</v>
      </c>
      <c r="AV176" s="13" t="s">
        <v>82</v>
      </c>
      <c r="AW176" s="13" t="s">
        <v>37</v>
      </c>
      <c r="AX176" s="13" t="s">
        <v>75</v>
      </c>
      <c r="AY176" s="242" t="s">
        <v>148</v>
      </c>
    </row>
    <row r="177" s="14" customFormat="1">
      <c r="A177" s="14"/>
      <c r="B177" s="243"/>
      <c r="C177" s="244"/>
      <c r="D177" s="234" t="s">
        <v>159</v>
      </c>
      <c r="E177" s="245" t="s">
        <v>19</v>
      </c>
      <c r="F177" s="246" t="s">
        <v>618</v>
      </c>
      <c r="G177" s="244"/>
      <c r="H177" s="247">
        <v>64.75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159</v>
      </c>
      <c r="AU177" s="253" t="s">
        <v>84</v>
      </c>
      <c r="AV177" s="14" t="s">
        <v>84</v>
      </c>
      <c r="AW177" s="14" t="s">
        <v>37</v>
      </c>
      <c r="AX177" s="14" t="s">
        <v>82</v>
      </c>
      <c r="AY177" s="253" t="s">
        <v>148</v>
      </c>
    </row>
    <row r="178" s="2" customFormat="1" ht="16.5" customHeight="1">
      <c r="A178" s="40"/>
      <c r="B178" s="41"/>
      <c r="C178" s="214" t="s">
        <v>265</v>
      </c>
      <c r="D178" s="214" t="s">
        <v>150</v>
      </c>
      <c r="E178" s="215" t="s">
        <v>676</v>
      </c>
      <c r="F178" s="216" t="s">
        <v>677</v>
      </c>
      <c r="G178" s="217" t="s">
        <v>153</v>
      </c>
      <c r="H178" s="218">
        <v>0.51800000000000002</v>
      </c>
      <c r="I178" s="219"/>
      <c r="J178" s="220">
        <f>ROUND(I178*H178,2)</f>
        <v>0</v>
      </c>
      <c r="K178" s="216" t="s">
        <v>154</v>
      </c>
      <c r="L178" s="46"/>
      <c r="M178" s="221" t="s">
        <v>19</v>
      </c>
      <c r="N178" s="222" t="s">
        <v>46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155</v>
      </c>
      <c r="AT178" s="225" t="s">
        <v>150</v>
      </c>
      <c r="AU178" s="225" t="s">
        <v>84</v>
      </c>
      <c r="AY178" s="19" t="s">
        <v>148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82</v>
      </c>
      <c r="BK178" s="226">
        <f>ROUND(I178*H178,2)</f>
        <v>0</v>
      </c>
      <c r="BL178" s="19" t="s">
        <v>155</v>
      </c>
      <c r="BM178" s="225" t="s">
        <v>678</v>
      </c>
    </row>
    <row r="179" s="2" customFormat="1">
      <c r="A179" s="40"/>
      <c r="B179" s="41"/>
      <c r="C179" s="42"/>
      <c r="D179" s="227" t="s">
        <v>157</v>
      </c>
      <c r="E179" s="42"/>
      <c r="F179" s="228" t="s">
        <v>679</v>
      </c>
      <c r="G179" s="42"/>
      <c r="H179" s="42"/>
      <c r="I179" s="229"/>
      <c r="J179" s="42"/>
      <c r="K179" s="42"/>
      <c r="L179" s="46"/>
      <c r="M179" s="230"/>
      <c r="N179" s="231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157</v>
      </c>
      <c r="AU179" s="19" t="s">
        <v>84</v>
      </c>
    </row>
    <row r="180" s="13" customFormat="1">
      <c r="A180" s="13"/>
      <c r="B180" s="232"/>
      <c r="C180" s="233"/>
      <c r="D180" s="234" t="s">
        <v>159</v>
      </c>
      <c r="E180" s="235" t="s">
        <v>19</v>
      </c>
      <c r="F180" s="236" t="s">
        <v>160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159</v>
      </c>
      <c r="AU180" s="242" t="s">
        <v>84</v>
      </c>
      <c r="AV180" s="13" t="s">
        <v>82</v>
      </c>
      <c r="AW180" s="13" t="s">
        <v>37</v>
      </c>
      <c r="AX180" s="13" t="s">
        <v>75</v>
      </c>
      <c r="AY180" s="242" t="s">
        <v>148</v>
      </c>
    </row>
    <row r="181" s="13" customFormat="1">
      <c r="A181" s="13"/>
      <c r="B181" s="232"/>
      <c r="C181" s="233"/>
      <c r="D181" s="234" t="s">
        <v>159</v>
      </c>
      <c r="E181" s="235" t="s">
        <v>19</v>
      </c>
      <c r="F181" s="236" t="s">
        <v>680</v>
      </c>
      <c r="G181" s="233"/>
      <c r="H181" s="235" t="s">
        <v>19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159</v>
      </c>
      <c r="AU181" s="242" t="s">
        <v>84</v>
      </c>
      <c r="AV181" s="13" t="s">
        <v>82</v>
      </c>
      <c r="AW181" s="13" t="s">
        <v>37</v>
      </c>
      <c r="AX181" s="13" t="s">
        <v>75</v>
      </c>
      <c r="AY181" s="242" t="s">
        <v>148</v>
      </c>
    </row>
    <row r="182" s="13" customFormat="1">
      <c r="A182" s="13"/>
      <c r="B182" s="232"/>
      <c r="C182" s="233"/>
      <c r="D182" s="234" t="s">
        <v>159</v>
      </c>
      <c r="E182" s="235" t="s">
        <v>19</v>
      </c>
      <c r="F182" s="236" t="s">
        <v>681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159</v>
      </c>
      <c r="AU182" s="242" t="s">
        <v>84</v>
      </c>
      <c r="AV182" s="13" t="s">
        <v>82</v>
      </c>
      <c r="AW182" s="13" t="s">
        <v>37</v>
      </c>
      <c r="AX182" s="13" t="s">
        <v>75</v>
      </c>
      <c r="AY182" s="242" t="s">
        <v>148</v>
      </c>
    </row>
    <row r="183" s="14" customFormat="1">
      <c r="A183" s="14"/>
      <c r="B183" s="243"/>
      <c r="C183" s="244"/>
      <c r="D183" s="234" t="s">
        <v>159</v>
      </c>
      <c r="E183" s="245" t="s">
        <v>19</v>
      </c>
      <c r="F183" s="246" t="s">
        <v>682</v>
      </c>
      <c r="G183" s="244"/>
      <c r="H183" s="247">
        <v>0.51800000000000002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159</v>
      </c>
      <c r="AU183" s="253" t="s">
        <v>84</v>
      </c>
      <c r="AV183" s="14" t="s">
        <v>84</v>
      </c>
      <c r="AW183" s="14" t="s">
        <v>37</v>
      </c>
      <c r="AX183" s="14" t="s">
        <v>82</v>
      </c>
      <c r="AY183" s="253" t="s">
        <v>148</v>
      </c>
    </row>
    <row r="184" s="2" customFormat="1" ht="16.5" customHeight="1">
      <c r="A184" s="40"/>
      <c r="B184" s="41"/>
      <c r="C184" s="254" t="s">
        <v>272</v>
      </c>
      <c r="D184" s="254" t="s">
        <v>167</v>
      </c>
      <c r="E184" s="255" t="s">
        <v>683</v>
      </c>
      <c r="F184" s="256" t="s">
        <v>684</v>
      </c>
      <c r="G184" s="257" t="s">
        <v>153</v>
      </c>
      <c r="H184" s="258">
        <v>0.51800000000000002</v>
      </c>
      <c r="I184" s="259"/>
      <c r="J184" s="260">
        <f>ROUND(I184*H184,2)</f>
        <v>0</v>
      </c>
      <c r="K184" s="256" t="s">
        <v>154</v>
      </c>
      <c r="L184" s="261"/>
      <c r="M184" s="262" t="s">
        <v>19</v>
      </c>
      <c r="N184" s="263" t="s">
        <v>46</v>
      </c>
      <c r="O184" s="86"/>
      <c r="P184" s="223">
        <f>O184*H184</f>
        <v>0</v>
      </c>
      <c r="Q184" s="223">
        <v>1</v>
      </c>
      <c r="R184" s="223">
        <f>Q184*H184</f>
        <v>0.51800000000000002</v>
      </c>
      <c r="S184" s="223">
        <v>0</v>
      </c>
      <c r="T184" s="224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5" t="s">
        <v>208</v>
      </c>
      <c r="AT184" s="225" t="s">
        <v>167</v>
      </c>
      <c r="AU184" s="225" t="s">
        <v>84</v>
      </c>
      <c r="AY184" s="19" t="s">
        <v>148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9" t="s">
        <v>82</v>
      </c>
      <c r="BK184" s="226">
        <f>ROUND(I184*H184,2)</f>
        <v>0</v>
      </c>
      <c r="BL184" s="19" t="s">
        <v>155</v>
      </c>
      <c r="BM184" s="225" t="s">
        <v>685</v>
      </c>
    </row>
    <row r="185" s="13" customFormat="1">
      <c r="A185" s="13"/>
      <c r="B185" s="232"/>
      <c r="C185" s="233"/>
      <c r="D185" s="234" t="s">
        <v>159</v>
      </c>
      <c r="E185" s="235" t="s">
        <v>19</v>
      </c>
      <c r="F185" s="236" t="s">
        <v>160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159</v>
      </c>
      <c r="AU185" s="242" t="s">
        <v>84</v>
      </c>
      <c r="AV185" s="13" t="s">
        <v>82</v>
      </c>
      <c r="AW185" s="13" t="s">
        <v>37</v>
      </c>
      <c r="AX185" s="13" t="s">
        <v>75</v>
      </c>
      <c r="AY185" s="242" t="s">
        <v>148</v>
      </c>
    </row>
    <row r="186" s="13" customFormat="1">
      <c r="A186" s="13"/>
      <c r="B186" s="232"/>
      <c r="C186" s="233"/>
      <c r="D186" s="234" t="s">
        <v>159</v>
      </c>
      <c r="E186" s="235" t="s">
        <v>19</v>
      </c>
      <c r="F186" s="236" t="s">
        <v>680</v>
      </c>
      <c r="G186" s="233"/>
      <c r="H186" s="235" t="s">
        <v>19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159</v>
      </c>
      <c r="AU186" s="242" t="s">
        <v>84</v>
      </c>
      <c r="AV186" s="13" t="s">
        <v>82</v>
      </c>
      <c r="AW186" s="13" t="s">
        <v>37</v>
      </c>
      <c r="AX186" s="13" t="s">
        <v>75</v>
      </c>
      <c r="AY186" s="242" t="s">
        <v>148</v>
      </c>
    </row>
    <row r="187" s="13" customFormat="1">
      <c r="A187" s="13"/>
      <c r="B187" s="232"/>
      <c r="C187" s="233"/>
      <c r="D187" s="234" t="s">
        <v>159</v>
      </c>
      <c r="E187" s="235" t="s">
        <v>19</v>
      </c>
      <c r="F187" s="236" t="s">
        <v>681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159</v>
      </c>
      <c r="AU187" s="242" t="s">
        <v>84</v>
      </c>
      <c r="AV187" s="13" t="s">
        <v>82</v>
      </c>
      <c r="AW187" s="13" t="s">
        <v>37</v>
      </c>
      <c r="AX187" s="13" t="s">
        <v>75</v>
      </c>
      <c r="AY187" s="242" t="s">
        <v>148</v>
      </c>
    </row>
    <row r="188" s="14" customFormat="1">
      <c r="A188" s="14"/>
      <c r="B188" s="243"/>
      <c r="C188" s="244"/>
      <c r="D188" s="234" t="s">
        <v>159</v>
      </c>
      <c r="E188" s="245" t="s">
        <v>19</v>
      </c>
      <c r="F188" s="246" t="s">
        <v>682</v>
      </c>
      <c r="G188" s="244"/>
      <c r="H188" s="247">
        <v>0.51800000000000002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159</v>
      </c>
      <c r="AU188" s="253" t="s">
        <v>84</v>
      </c>
      <c r="AV188" s="14" t="s">
        <v>84</v>
      </c>
      <c r="AW188" s="14" t="s">
        <v>37</v>
      </c>
      <c r="AX188" s="14" t="s">
        <v>82</v>
      </c>
      <c r="AY188" s="253" t="s">
        <v>148</v>
      </c>
    </row>
    <row r="189" s="2" customFormat="1" ht="16.5" customHeight="1">
      <c r="A189" s="40"/>
      <c r="B189" s="41"/>
      <c r="C189" s="214" t="s">
        <v>276</v>
      </c>
      <c r="D189" s="214" t="s">
        <v>150</v>
      </c>
      <c r="E189" s="215" t="s">
        <v>686</v>
      </c>
      <c r="F189" s="216" t="s">
        <v>687</v>
      </c>
      <c r="G189" s="217" t="s">
        <v>153</v>
      </c>
      <c r="H189" s="218">
        <v>0.51800000000000002</v>
      </c>
      <c r="I189" s="219"/>
      <c r="J189" s="220">
        <f>ROUND(I189*H189,2)</f>
        <v>0</v>
      </c>
      <c r="K189" s="216" t="s">
        <v>154</v>
      </c>
      <c r="L189" s="46"/>
      <c r="M189" s="221" t="s">
        <v>19</v>
      </c>
      <c r="N189" s="222" t="s">
        <v>46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155</v>
      </c>
      <c r="AT189" s="225" t="s">
        <v>150</v>
      </c>
      <c r="AU189" s="225" t="s">
        <v>84</v>
      </c>
      <c r="AY189" s="19" t="s">
        <v>148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82</v>
      </c>
      <c r="BK189" s="226">
        <f>ROUND(I189*H189,2)</f>
        <v>0</v>
      </c>
      <c r="BL189" s="19" t="s">
        <v>155</v>
      </c>
      <c r="BM189" s="225" t="s">
        <v>688</v>
      </c>
    </row>
    <row r="190" s="2" customFormat="1">
      <c r="A190" s="40"/>
      <c r="B190" s="41"/>
      <c r="C190" s="42"/>
      <c r="D190" s="227" t="s">
        <v>157</v>
      </c>
      <c r="E190" s="42"/>
      <c r="F190" s="228" t="s">
        <v>689</v>
      </c>
      <c r="G190" s="42"/>
      <c r="H190" s="42"/>
      <c r="I190" s="229"/>
      <c r="J190" s="42"/>
      <c r="K190" s="42"/>
      <c r="L190" s="46"/>
      <c r="M190" s="230"/>
      <c r="N190" s="231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157</v>
      </c>
      <c r="AU190" s="19" t="s">
        <v>84</v>
      </c>
    </row>
    <row r="191" s="13" customFormat="1">
      <c r="A191" s="13"/>
      <c r="B191" s="232"/>
      <c r="C191" s="233"/>
      <c r="D191" s="234" t="s">
        <v>159</v>
      </c>
      <c r="E191" s="235" t="s">
        <v>19</v>
      </c>
      <c r="F191" s="236" t="s">
        <v>160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159</v>
      </c>
      <c r="AU191" s="242" t="s">
        <v>84</v>
      </c>
      <c r="AV191" s="13" t="s">
        <v>82</v>
      </c>
      <c r="AW191" s="13" t="s">
        <v>37</v>
      </c>
      <c r="AX191" s="13" t="s">
        <v>75</v>
      </c>
      <c r="AY191" s="242" t="s">
        <v>148</v>
      </c>
    </row>
    <row r="192" s="13" customFormat="1">
      <c r="A192" s="13"/>
      <c r="B192" s="232"/>
      <c r="C192" s="233"/>
      <c r="D192" s="234" t="s">
        <v>159</v>
      </c>
      <c r="E192" s="235" t="s">
        <v>19</v>
      </c>
      <c r="F192" s="236" t="s">
        <v>680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159</v>
      </c>
      <c r="AU192" s="242" t="s">
        <v>84</v>
      </c>
      <c r="AV192" s="13" t="s">
        <v>82</v>
      </c>
      <c r="AW192" s="13" t="s">
        <v>37</v>
      </c>
      <c r="AX192" s="13" t="s">
        <v>75</v>
      </c>
      <c r="AY192" s="242" t="s">
        <v>148</v>
      </c>
    </row>
    <row r="193" s="13" customFormat="1">
      <c r="A193" s="13"/>
      <c r="B193" s="232"/>
      <c r="C193" s="233"/>
      <c r="D193" s="234" t="s">
        <v>159</v>
      </c>
      <c r="E193" s="235" t="s">
        <v>19</v>
      </c>
      <c r="F193" s="236" t="s">
        <v>681</v>
      </c>
      <c r="G193" s="233"/>
      <c r="H193" s="235" t="s">
        <v>19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159</v>
      </c>
      <c r="AU193" s="242" t="s">
        <v>84</v>
      </c>
      <c r="AV193" s="13" t="s">
        <v>82</v>
      </c>
      <c r="AW193" s="13" t="s">
        <v>37</v>
      </c>
      <c r="AX193" s="13" t="s">
        <v>75</v>
      </c>
      <c r="AY193" s="242" t="s">
        <v>148</v>
      </c>
    </row>
    <row r="194" s="14" customFormat="1">
      <c r="A194" s="14"/>
      <c r="B194" s="243"/>
      <c r="C194" s="244"/>
      <c r="D194" s="234" t="s">
        <v>159</v>
      </c>
      <c r="E194" s="245" t="s">
        <v>19</v>
      </c>
      <c r="F194" s="246" t="s">
        <v>682</v>
      </c>
      <c r="G194" s="244"/>
      <c r="H194" s="247">
        <v>0.51800000000000002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159</v>
      </c>
      <c r="AU194" s="253" t="s">
        <v>84</v>
      </c>
      <c r="AV194" s="14" t="s">
        <v>84</v>
      </c>
      <c r="AW194" s="14" t="s">
        <v>37</v>
      </c>
      <c r="AX194" s="14" t="s">
        <v>82</v>
      </c>
      <c r="AY194" s="253" t="s">
        <v>148</v>
      </c>
    </row>
    <row r="195" s="2" customFormat="1" ht="16.5" customHeight="1">
      <c r="A195" s="40"/>
      <c r="B195" s="41"/>
      <c r="C195" s="214" t="s">
        <v>283</v>
      </c>
      <c r="D195" s="214" t="s">
        <v>150</v>
      </c>
      <c r="E195" s="215" t="s">
        <v>690</v>
      </c>
      <c r="F195" s="216" t="s">
        <v>691</v>
      </c>
      <c r="G195" s="217" t="s">
        <v>153</v>
      </c>
      <c r="H195" s="218">
        <v>5.1799999999999997</v>
      </c>
      <c r="I195" s="219"/>
      <c r="J195" s="220">
        <f>ROUND(I195*H195,2)</f>
        <v>0</v>
      </c>
      <c r="K195" s="216" t="s">
        <v>154</v>
      </c>
      <c r="L195" s="46"/>
      <c r="M195" s="221" t="s">
        <v>19</v>
      </c>
      <c r="N195" s="222" t="s">
        <v>46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155</v>
      </c>
      <c r="AT195" s="225" t="s">
        <v>150</v>
      </c>
      <c r="AU195" s="225" t="s">
        <v>84</v>
      </c>
      <c r="AY195" s="19" t="s">
        <v>148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82</v>
      </c>
      <c r="BK195" s="226">
        <f>ROUND(I195*H195,2)</f>
        <v>0</v>
      </c>
      <c r="BL195" s="19" t="s">
        <v>155</v>
      </c>
      <c r="BM195" s="225" t="s">
        <v>692</v>
      </c>
    </row>
    <row r="196" s="2" customFormat="1">
      <c r="A196" s="40"/>
      <c r="B196" s="41"/>
      <c r="C196" s="42"/>
      <c r="D196" s="227" t="s">
        <v>157</v>
      </c>
      <c r="E196" s="42"/>
      <c r="F196" s="228" t="s">
        <v>693</v>
      </c>
      <c r="G196" s="42"/>
      <c r="H196" s="42"/>
      <c r="I196" s="229"/>
      <c r="J196" s="42"/>
      <c r="K196" s="42"/>
      <c r="L196" s="46"/>
      <c r="M196" s="230"/>
      <c r="N196" s="231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157</v>
      </c>
      <c r="AU196" s="19" t="s">
        <v>84</v>
      </c>
    </row>
    <row r="197" s="13" customFormat="1">
      <c r="A197" s="13"/>
      <c r="B197" s="232"/>
      <c r="C197" s="233"/>
      <c r="D197" s="234" t="s">
        <v>159</v>
      </c>
      <c r="E197" s="235" t="s">
        <v>19</v>
      </c>
      <c r="F197" s="236" t="s">
        <v>160</v>
      </c>
      <c r="G197" s="233"/>
      <c r="H197" s="235" t="s">
        <v>19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159</v>
      </c>
      <c r="AU197" s="242" t="s">
        <v>84</v>
      </c>
      <c r="AV197" s="13" t="s">
        <v>82</v>
      </c>
      <c r="AW197" s="13" t="s">
        <v>37</v>
      </c>
      <c r="AX197" s="13" t="s">
        <v>75</v>
      </c>
      <c r="AY197" s="242" t="s">
        <v>148</v>
      </c>
    </row>
    <row r="198" s="13" customFormat="1">
      <c r="A198" s="13"/>
      <c r="B198" s="232"/>
      <c r="C198" s="233"/>
      <c r="D198" s="234" t="s">
        <v>159</v>
      </c>
      <c r="E198" s="235" t="s">
        <v>19</v>
      </c>
      <c r="F198" s="236" t="s">
        <v>680</v>
      </c>
      <c r="G198" s="233"/>
      <c r="H198" s="235" t="s">
        <v>19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159</v>
      </c>
      <c r="AU198" s="242" t="s">
        <v>84</v>
      </c>
      <c r="AV198" s="13" t="s">
        <v>82</v>
      </c>
      <c r="AW198" s="13" t="s">
        <v>37</v>
      </c>
      <c r="AX198" s="13" t="s">
        <v>75</v>
      </c>
      <c r="AY198" s="242" t="s">
        <v>148</v>
      </c>
    </row>
    <row r="199" s="13" customFormat="1">
      <c r="A199" s="13"/>
      <c r="B199" s="232"/>
      <c r="C199" s="233"/>
      <c r="D199" s="234" t="s">
        <v>159</v>
      </c>
      <c r="E199" s="235" t="s">
        <v>19</v>
      </c>
      <c r="F199" s="236" t="s">
        <v>681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159</v>
      </c>
      <c r="AU199" s="242" t="s">
        <v>84</v>
      </c>
      <c r="AV199" s="13" t="s">
        <v>82</v>
      </c>
      <c r="AW199" s="13" t="s">
        <v>37</v>
      </c>
      <c r="AX199" s="13" t="s">
        <v>75</v>
      </c>
      <c r="AY199" s="242" t="s">
        <v>148</v>
      </c>
    </row>
    <row r="200" s="14" customFormat="1">
      <c r="A200" s="14"/>
      <c r="B200" s="243"/>
      <c r="C200" s="244"/>
      <c r="D200" s="234" t="s">
        <v>159</v>
      </c>
      <c r="E200" s="245" t="s">
        <v>19</v>
      </c>
      <c r="F200" s="246" t="s">
        <v>694</v>
      </c>
      <c r="G200" s="244"/>
      <c r="H200" s="247">
        <v>5.1799999999999997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159</v>
      </c>
      <c r="AU200" s="253" t="s">
        <v>84</v>
      </c>
      <c r="AV200" s="14" t="s">
        <v>84</v>
      </c>
      <c r="AW200" s="14" t="s">
        <v>37</v>
      </c>
      <c r="AX200" s="14" t="s">
        <v>82</v>
      </c>
      <c r="AY200" s="253" t="s">
        <v>148</v>
      </c>
    </row>
    <row r="201" s="12" customFormat="1" ht="22.8" customHeight="1">
      <c r="A201" s="12"/>
      <c r="B201" s="198"/>
      <c r="C201" s="199"/>
      <c r="D201" s="200" t="s">
        <v>74</v>
      </c>
      <c r="E201" s="212" t="s">
        <v>188</v>
      </c>
      <c r="F201" s="212" t="s">
        <v>695</v>
      </c>
      <c r="G201" s="199"/>
      <c r="H201" s="199"/>
      <c r="I201" s="202"/>
      <c r="J201" s="213">
        <f>BK201</f>
        <v>0</v>
      </c>
      <c r="K201" s="199"/>
      <c r="L201" s="204"/>
      <c r="M201" s="205"/>
      <c r="N201" s="206"/>
      <c r="O201" s="206"/>
      <c r="P201" s="207">
        <f>SUM(P202:P270)</f>
        <v>0</v>
      </c>
      <c r="Q201" s="206"/>
      <c r="R201" s="207">
        <f>SUM(R202:R270)</f>
        <v>0.40917049999999999</v>
      </c>
      <c r="S201" s="206"/>
      <c r="T201" s="208">
        <f>SUM(T202:T270)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9" t="s">
        <v>82</v>
      </c>
      <c r="AT201" s="210" t="s">
        <v>74</v>
      </c>
      <c r="AU201" s="210" t="s">
        <v>82</v>
      </c>
      <c r="AY201" s="209" t="s">
        <v>148</v>
      </c>
      <c r="BK201" s="211">
        <f>SUM(BK202:BK270)</f>
        <v>0</v>
      </c>
    </row>
    <row r="202" s="2" customFormat="1" ht="21.75" customHeight="1">
      <c r="A202" s="40"/>
      <c r="B202" s="41"/>
      <c r="C202" s="214" t="s">
        <v>290</v>
      </c>
      <c r="D202" s="214" t="s">
        <v>150</v>
      </c>
      <c r="E202" s="215" t="s">
        <v>696</v>
      </c>
      <c r="F202" s="216" t="s">
        <v>697</v>
      </c>
      <c r="G202" s="217" t="s">
        <v>339</v>
      </c>
      <c r="H202" s="218">
        <v>29.100000000000001</v>
      </c>
      <c r="I202" s="219"/>
      <c r="J202" s="220">
        <f>ROUND(I202*H202,2)</f>
        <v>0</v>
      </c>
      <c r="K202" s="216" t="s">
        <v>154</v>
      </c>
      <c r="L202" s="46"/>
      <c r="M202" s="221" t="s">
        <v>19</v>
      </c>
      <c r="N202" s="222" t="s">
        <v>46</v>
      </c>
      <c r="O202" s="86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5" t="s">
        <v>155</v>
      </c>
      <c r="AT202" s="225" t="s">
        <v>150</v>
      </c>
      <c r="AU202" s="225" t="s">
        <v>84</v>
      </c>
      <c r="AY202" s="19" t="s">
        <v>148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9" t="s">
        <v>82</v>
      </c>
      <c r="BK202" s="226">
        <f>ROUND(I202*H202,2)</f>
        <v>0</v>
      </c>
      <c r="BL202" s="19" t="s">
        <v>155</v>
      </c>
      <c r="BM202" s="225" t="s">
        <v>698</v>
      </c>
    </row>
    <row r="203" s="2" customFormat="1">
      <c r="A203" s="40"/>
      <c r="B203" s="41"/>
      <c r="C203" s="42"/>
      <c r="D203" s="227" t="s">
        <v>157</v>
      </c>
      <c r="E203" s="42"/>
      <c r="F203" s="228" t="s">
        <v>699</v>
      </c>
      <c r="G203" s="42"/>
      <c r="H203" s="42"/>
      <c r="I203" s="229"/>
      <c r="J203" s="42"/>
      <c r="K203" s="42"/>
      <c r="L203" s="46"/>
      <c r="M203" s="230"/>
      <c r="N203" s="231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157</v>
      </c>
      <c r="AU203" s="19" t="s">
        <v>84</v>
      </c>
    </row>
    <row r="204" s="13" customFormat="1">
      <c r="A204" s="13"/>
      <c r="B204" s="232"/>
      <c r="C204" s="233"/>
      <c r="D204" s="234" t="s">
        <v>159</v>
      </c>
      <c r="E204" s="235" t="s">
        <v>19</v>
      </c>
      <c r="F204" s="236" t="s">
        <v>160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159</v>
      </c>
      <c r="AU204" s="242" t="s">
        <v>84</v>
      </c>
      <c r="AV204" s="13" t="s">
        <v>82</v>
      </c>
      <c r="AW204" s="13" t="s">
        <v>37</v>
      </c>
      <c r="AX204" s="13" t="s">
        <v>75</v>
      </c>
      <c r="AY204" s="242" t="s">
        <v>148</v>
      </c>
    </row>
    <row r="205" s="13" customFormat="1">
      <c r="A205" s="13"/>
      <c r="B205" s="232"/>
      <c r="C205" s="233"/>
      <c r="D205" s="234" t="s">
        <v>159</v>
      </c>
      <c r="E205" s="235" t="s">
        <v>19</v>
      </c>
      <c r="F205" s="236" t="s">
        <v>700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159</v>
      </c>
      <c r="AU205" s="242" t="s">
        <v>84</v>
      </c>
      <c r="AV205" s="13" t="s">
        <v>82</v>
      </c>
      <c r="AW205" s="13" t="s">
        <v>37</v>
      </c>
      <c r="AX205" s="13" t="s">
        <v>75</v>
      </c>
      <c r="AY205" s="242" t="s">
        <v>148</v>
      </c>
    </row>
    <row r="206" s="14" customFormat="1">
      <c r="A206" s="14"/>
      <c r="B206" s="243"/>
      <c r="C206" s="244"/>
      <c r="D206" s="234" t="s">
        <v>159</v>
      </c>
      <c r="E206" s="245" t="s">
        <v>19</v>
      </c>
      <c r="F206" s="246" t="s">
        <v>606</v>
      </c>
      <c r="G206" s="244"/>
      <c r="H206" s="247">
        <v>2.4500000000000002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159</v>
      </c>
      <c r="AU206" s="253" t="s">
        <v>84</v>
      </c>
      <c r="AV206" s="14" t="s">
        <v>84</v>
      </c>
      <c r="AW206" s="14" t="s">
        <v>37</v>
      </c>
      <c r="AX206" s="14" t="s">
        <v>75</v>
      </c>
      <c r="AY206" s="253" t="s">
        <v>148</v>
      </c>
    </row>
    <row r="207" s="13" customFormat="1">
      <c r="A207" s="13"/>
      <c r="B207" s="232"/>
      <c r="C207" s="233"/>
      <c r="D207" s="234" t="s">
        <v>159</v>
      </c>
      <c r="E207" s="235" t="s">
        <v>19</v>
      </c>
      <c r="F207" s="236" t="s">
        <v>701</v>
      </c>
      <c r="G207" s="233"/>
      <c r="H207" s="235" t="s">
        <v>19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159</v>
      </c>
      <c r="AU207" s="242" t="s">
        <v>84</v>
      </c>
      <c r="AV207" s="13" t="s">
        <v>82</v>
      </c>
      <c r="AW207" s="13" t="s">
        <v>37</v>
      </c>
      <c r="AX207" s="13" t="s">
        <v>75</v>
      </c>
      <c r="AY207" s="242" t="s">
        <v>148</v>
      </c>
    </row>
    <row r="208" s="14" customFormat="1">
      <c r="A208" s="14"/>
      <c r="B208" s="243"/>
      <c r="C208" s="244"/>
      <c r="D208" s="234" t="s">
        <v>159</v>
      </c>
      <c r="E208" s="245" t="s">
        <v>19</v>
      </c>
      <c r="F208" s="246" t="s">
        <v>612</v>
      </c>
      <c r="G208" s="244"/>
      <c r="H208" s="247">
        <v>6.6500000000000004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159</v>
      </c>
      <c r="AU208" s="253" t="s">
        <v>84</v>
      </c>
      <c r="AV208" s="14" t="s">
        <v>84</v>
      </c>
      <c r="AW208" s="14" t="s">
        <v>37</v>
      </c>
      <c r="AX208" s="14" t="s">
        <v>75</v>
      </c>
      <c r="AY208" s="253" t="s">
        <v>148</v>
      </c>
    </row>
    <row r="209" s="13" customFormat="1">
      <c r="A209" s="13"/>
      <c r="B209" s="232"/>
      <c r="C209" s="233"/>
      <c r="D209" s="234" t="s">
        <v>159</v>
      </c>
      <c r="E209" s="235" t="s">
        <v>19</v>
      </c>
      <c r="F209" s="236" t="s">
        <v>702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159</v>
      </c>
      <c r="AU209" s="242" t="s">
        <v>84</v>
      </c>
      <c r="AV209" s="13" t="s">
        <v>82</v>
      </c>
      <c r="AW209" s="13" t="s">
        <v>37</v>
      </c>
      <c r="AX209" s="13" t="s">
        <v>75</v>
      </c>
      <c r="AY209" s="242" t="s">
        <v>148</v>
      </c>
    </row>
    <row r="210" s="14" customFormat="1">
      <c r="A210" s="14"/>
      <c r="B210" s="243"/>
      <c r="C210" s="244"/>
      <c r="D210" s="234" t="s">
        <v>159</v>
      </c>
      <c r="E210" s="245" t="s">
        <v>19</v>
      </c>
      <c r="F210" s="246" t="s">
        <v>290</v>
      </c>
      <c r="G210" s="244"/>
      <c r="H210" s="247">
        <v>20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159</v>
      </c>
      <c r="AU210" s="253" t="s">
        <v>84</v>
      </c>
      <c r="AV210" s="14" t="s">
        <v>84</v>
      </c>
      <c r="AW210" s="14" t="s">
        <v>37</v>
      </c>
      <c r="AX210" s="14" t="s">
        <v>75</v>
      </c>
      <c r="AY210" s="253" t="s">
        <v>148</v>
      </c>
    </row>
    <row r="211" s="15" customFormat="1">
      <c r="A211" s="15"/>
      <c r="B211" s="264"/>
      <c r="C211" s="265"/>
      <c r="D211" s="234" t="s">
        <v>159</v>
      </c>
      <c r="E211" s="266" t="s">
        <v>19</v>
      </c>
      <c r="F211" s="267" t="s">
        <v>264</v>
      </c>
      <c r="G211" s="265"/>
      <c r="H211" s="268">
        <v>29.100000000000001</v>
      </c>
      <c r="I211" s="269"/>
      <c r="J211" s="265"/>
      <c r="K211" s="265"/>
      <c r="L211" s="270"/>
      <c r="M211" s="271"/>
      <c r="N211" s="272"/>
      <c r="O211" s="272"/>
      <c r="P211" s="272"/>
      <c r="Q211" s="272"/>
      <c r="R211" s="272"/>
      <c r="S211" s="272"/>
      <c r="T211" s="27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4" t="s">
        <v>159</v>
      </c>
      <c r="AU211" s="274" t="s">
        <v>84</v>
      </c>
      <c r="AV211" s="15" t="s">
        <v>155</v>
      </c>
      <c r="AW211" s="15" t="s">
        <v>37</v>
      </c>
      <c r="AX211" s="15" t="s">
        <v>82</v>
      </c>
      <c r="AY211" s="274" t="s">
        <v>148</v>
      </c>
    </row>
    <row r="212" s="2" customFormat="1" ht="21.75" customHeight="1">
      <c r="A212" s="40"/>
      <c r="B212" s="41"/>
      <c r="C212" s="214" t="s">
        <v>7</v>
      </c>
      <c r="D212" s="214" t="s">
        <v>150</v>
      </c>
      <c r="E212" s="215" t="s">
        <v>703</v>
      </c>
      <c r="F212" s="216" t="s">
        <v>704</v>
      </c>
      <c r="G212" s="217" t="s">
        <v>339</v>
      </c>
      <c r="H212" s="218">
        <v>29.100000000000001</v>
      </c>
      <c r="I212" s="219"/>
      <c r="J212" s="220">
        <f>ROUND(I212*H212,2)</f>
        <v>0</v>
      </c>
      <c r="K212" s="216" t="s">
        <v>154</v>
      </c>
      <c r="L212" s="46"/>
      <c r="M212" s="221" t="s">
        <v>19</v>
      </c>
      <c r="N212" s="222" t="s">
        <v>46</v>
      </c>
      <c r="O212" s="86"/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25" t="s">
        <v>155</v>
      </c>
      <c r="AT212" s="225" t="s">
        <v>150</v>
      </c>
      <c r="AU212" s="225" t="s">
        <v>84</v>
      </c>
      <c r="AY212" s="19" t="s">
        <v>148</v>
      </c>
      <c r="BE212" s="226">
        <f>IF(N212="základní",J212,0)</f>
        <v>0</v>
      </c>
      <c r="BF212" s="226">
        <f>IF(N212="snížená",J212,0)</f>
        <v>0</v>
      </c>
      <c r="BG212" s="226">
        <f>IF(N212="zákl. přenesená",J212,0)</f>
        <v>0</v>
      </c>
      <c r="BH212" s="226">
        <f>IF(N212="sníž. přenesená",J212,0)</f>
        <v>0</v>
      </c>
      <c r="BI212" s="226">
        <f>IF(N212="nulová",J212,0)</f>
        <v>0</v>
      </c>
      <c r="BJ212" s="19" t="s">
        <v>82</v>
      </c>
      <c r="BK212" s="226">
        <f>ROUND(I212*H212,2)</f>
        <v>0</v>
      </c>
      <c r="BL212" s="19" t="s">
        <v>155</v>
      </c>
      <c r="BM212" s="225" t="s">
        <v>705</v>
      </c>
    </row>
    <row r="213" s="2" customFormat="1">
      <c r="A213" s="40"/>
      <c r="B213" s="41"/>
      <c r="C213" s="42"/>
      <c r="D213" s="227" t="s">
        <v>157</v>
      </c>
      <c r="E213" s="42"/>
      <c r="F213" s="228" t="s">
        <v>706</v>
      </c>
      <c r="G213" s="42"/>
      <c r="H213" s="42"/>
      <c r="I213" s="229"/>
      <c r="J213" s="42"/>
      <c r="K213" s="42"/>
      <c r="L213" s="46"/>
      <c r="M213" s="230"/>
      <c r="N213" s="231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157</v>
      </c>
      <c r="AU213" s="19" t="s">
        <v>84</v>
      </c>
    </row>
    <row r="214" s="13" customFormat="1">
      <c r="A214" s="13"/>
      <c r="B214" s="232"/>
      <c r="C214" s="233"/>
      <c r="D214" s="234" t="s">
        <v>159</v>
      </c>
      <c r="E214" s="235" t="s">
        <v>19</v>
      </c>
      <c r="F214" s="236" t="s">
        <v>160</v>
      </c>
      <c r="G214" s="233"/>
      <c r="H214" s="235" t="s">
        <v>19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159</v>
      </c>
      <c r="AU214" s="242" t="s">
        <v>84</v>
      </c>
      <c r="AV214" s="13" t="s">
        <v>82</v>
      </c>
      <c r="AW214" s="13" t="s">
        <v>37</v>
      </c>
      <c r="AX214" s="13" t="s">
        <v>75</v>
      </c>
      <c r="AY214" s="242" t="s">
        <v>148</v>
      </c>
    </row>
    <row r="215" s="13" customFormat="1">
      <c r="A215" s="13"/>
      <c r="B215" s="232"/>
      <c r="C215" s="233"/>
      <c r="D215" s="234" t="s">
        <v>159</v>
      </c>
      <c r="E215" s="235" t="s">
        <v>19</v>
      </c>
      <c r="F215" s="236" t="s">
        <v>700</v>
      </c>
      <c r="G215" s="233"/>
      <c r="H215" s="235" t="s">
        <v>19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159</v>
      </c>
      <c r="AU215" s="242" t="s">
        <v>84</v>
      </c>
      <c r="AV215" s="13" t="s">
        <v>82</v>
      </c>
      <c r="AW215" s="13" t="s">
        <v>37</v>
      </c>
      <c r="AX215" s="13" t="s">
        <v>75</v>
      </c>
      <c r="AY215" s="242" t="s">
        <v>148</v>
      </c>
    </row>
    <row r="216" s="14" customFormat="1">
      <c r="A216" s="14"/>
      <c r="B216" s="243"/>
      <c r="C216" s="244"/>
      <c r="D216" s="234" t="s">
        <v>159</v>
      </c>
      <c r="E216" s="245" t="s">
        <v>19</v>
      </c>
      <c r="F216" s="246" t="s">
        <v>606</v>
      </c>
      <c r="G216" s="244"/>
      <c r="H216" s="247">
        <v>2.4500000000000002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159</v>
      </c>
      <c r="AU216" s="253" t="s">
        <v>84</v>
      </c>
      <c r="AV216" s="14" t="s">
        <v>84</v>
      </c>
      <c r="AW216" s="14" t="s">
        <v>37</v>
      </c>
      <c r="AX216" s="14" t="s">
        <v>75</v>
      </c>
      <c r="AY216" s="253" t="s">
        <v>148</v>
      </c>
    </row>
    <row r="217" s="13" customFormat="1">
      <c r="A217" s="13"/>
      <c r="B217" s="232"/>
      <c r="C217" s="233"/>
      <c r="D217" s="234" t="s">
        <v>159</v>
      </c>
      <c r="E217" s="235" t="s">
        <v>19</v>
      </c>
      <c r="F217" s="236" t="s">
        <v>701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159</v>
      </c>
      <c r="AU217" s="242" t="s">
        <v>84</v>
      </c>
      <c r="AV217" s="13" t="s">
        <v>82</v>
      </c>
      <c r="AW217" s="13" t="s">
        <v>37</v>
      </c>
      <c r="AX217" s="13" t="s">
        <v>75</v>
      </c>
      <c r="AY217" s="242" t="s">
        <v>148</v>
      </c>
    </row>
    <row r="218" s="14" customFormat="1">
      <c r="A218" s="14"/>
      <c r="B218" s="243"/>
      <c r="C218" s="244"/>
      <c r="D218" s="234" t="s">
        <v>159</v>
      </c>
      <c r="E218" s="245" t="s">
        <v>19</v>
      </c>
      <c r="F218" s="246" t="s">
        <v>612</v>
      </c>
      <c r="G218" s="244"/>
      <c r="H218" s="247">
        <v>6.6500000000000004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159</v>
      </c>
      <c r="AU218" s="253" t="s">
        <v>84</v>
      </c>
      <c r="AV218" s="14" t="s">
        <v>84</v>
      </c>
      <c r="AW218" s="14" t="s">
        <v>37</v>
      </c>
      <c r="AX218" s="14" t="s">
        <v>75</v>
      </c>
      <c r="AY218" s="253" t="s">
        <v>148</v>
      </c>
    </row>
    <row r="219" s="13" customFormat="1">
      <c r="A219" s="13"/>
      <c r="B219" s="232"/>
      <c r="C219" s="233"/>
      <c r="D219" s="234" t="s">
        <v>159</v>
      </c>
      <c r="E219" s="235" t="s">
        <v>19</v>
      </c>
      <c r="F219" s="236" t="s">
        <v>702</v>
      </c>
      <c r="G219" s="233"/>
      <c r="H219" s="235" t="s">
        <v>19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159</v>
      </c>
      <c r="AU219" s="242" t="s">
        <v>84</v>
      </c>
      <c r="AV219" s="13" t="s">
        <v>82</v>
      </c>
      <c r="AW219" s="13" t="s">
        <v>37</v>
      </c>
      <c r="AX219" s="13" t="s">
        <v>75</v>
      </c>
      <c r="AY219" s="242" t="s">
        <v>148</v>
      </c>
    </row>
    <row r="220" s="14" customFormat="1">
      <c r="A220" s="14"/>
      <c r="B220" s="243"/>
      <c r="C220" s="244"/>
      <c r="D220" s="234" t="s">
        <v>159</v>
      </c>
      <c r="E220" s="245" t="s">
        <v>19</v>
      </c>
      <c r="F220" s="246" t="s">
        <v>290</v>
      </c>
      <c r="G220" s="244"/>
      <c r="H220" s="247">
        <v>20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159</v>
      </c>
      <c r="AU220" s="253" t="s">
        <v>84</v>
      </c>
      <c r="AV220" s="14" t="s">
        <v>84</v>
      </c>
      <c r="AW220" s="14" t="s">
        <v>37</v>
      </c>
      <c r="AX220" s="14" t="s">
        <v>75</v>
      </c>
      <c r="AY220" s="253" t="s">
        <v>148</v>
      </c>
    </row>
    <row r="221" s="15" customFormat="1">
      <c r="A221" s="15"/>
      <c r="B221" s="264"/>
      <c r="C221" s="265"/>
      <c r="D221" s="234" t="s">
        <v>159</v>
      </c>
      <c r="E221" s="266" t="s">
        <v>19</v>
      </c>
      <c r="F221" s="267" t="s">
        <v>264</v>
      </c>
      <c r="G221" s="265"/>
      <c r="H221" s="268">
        <v>29.100000000000001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4" t="s">
        <v>159</v>
      </c>
      <c r="AU221" s="274" t="s">
        <v>84</v>
      </c>
      <c r="AV221" s="15" t="s">
        <v>155</v>
      </c>
      <c r="AW221" s="15" t="s">
        <v>37</v>
      </c>
      <c r="AX221" s="15" t="s">
        <v>82</v>
      </c>
      <c r="AY221" s="274" t="s">
        <v>148</v>
      </c>
    </row>
    <row r="222" s="2" customFormat="1" ht="24.15" customHeight="1">
      <c r="A222" s="40"/>
      <c r="B222" s="41"/>
      <c r="C222" s="214" t="s">
        <v>306</v>
      </c>
      <c r="D222" s="214" t="s">
        <v>150</v>
      </c>
      <c r="E222" s="215" t="s">
        <v>707</v>
      </c>
      <c r="F222" s="216" t="s">
        <v>708</v>
      </c>
      <c r="G222" s="217" t="s">
        <v>339</v>
      </c>
      <c r="H222" s="218">
        <v>26.649999999999999</v>
      </c>
      <c r="I222" s="219"/>
      <c r="J222" s="220">
        <f>ROUND(I222*H222,2)</f>
        <v>0</v>
      </c>
      <c r="K222" s="216" t="s">
        <v>154</v>
      </c>
      <c r="L222" s="46"/>
      <c r="M222" s="221" t="s">
        <v>19</v>
      </c>
      <c r="N222" s="222" t="s">
        <v>46</v>
      </c>
      <c r="O222" s="86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155</v>
      </c>
      <c r="AT222" s="225" t="s">
        <v>150</v>
      </c>
      <c r="AU222" s="225" t="s">
        <v>84</v>
      </c>
      <c r="AY222" s="19" t="s">
        <v>148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82</v>
      </c>
      <c r="BK222" s="226">
        <f>ROUND(I222*H222,2)</f>
        <v>0</v>
      </c>
      <c r="BL222" s="19" t="s">
        <v>155</v>
      </c>
      <c r="BM222" s="225" t="s">
        <v>709</v>
      </c>
    </row>
    <row r="223" s="2" customFormat="1">
      <c r="A223" s="40"/>
      <c r="B223" s="41"/>
      <c r="C223" s="42"/>
      <c r="D223" s="227" t="s">
        <v>157</v>
      </c>
      <c r="E223" s="42"/>
      <c r="F223" s="228" t="s">
        <v>710</v>
      </c>
      <c r="G223" s="42"/>
      <c r="H223" s="42"/>
      <c r="I223" s="229"/>
      <c r="J223" s="42"/>
      <c r="K223" s="42"/>
      <c r="L223" s="46"/>
      <c r="M223" s="230"/>
      <c r="N223" s="231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157</v>
      </c>
      <c r="AU223" s="19" t="s">
        <v>84</v>
      </c>
    </row>
    <row r="224" s="13" customFormat="1">
      <c r="A224" s="13"/>
      <c r="B224" s="232"/>
      <c r="C224" s="233"/>
      <c r="D224" s="234" t="s">
        <v>159</v>
      </c>
      <c r="E224" s="235" t="s">
        <v>19</v>
      </c>
      <c r="F224" s="236" t="s">
        <v>160</v>
      </c>
      <c r="G224" s="233"/>
      <c r="H224" s="235" t="s">
        <v>19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159</v>
      </c>
      <c r="AU224" s="242" t="s">
        <v>84</v>
      </c>
      <c r="AV224" s="13" t="s">
        <v>82</v>
      </c>
      <c r="AW224" s="13" t="s">
        <v>37</v>
      </c>
      <c r="AX224" s="13" t="s">
        <v>75</v>
      </c>
      <c r="AY224" s="242" t="s">
        <v>148</v>
      </c>
    </row>
    <row r="225" s="13" customFormat="1">
      <c r="A225" s="13"/>
      <c r="B225" s="232"/>
      <c r="C225" s="233"/>
      <c r="D225" s="234" t="s">
        <v>159</v>
      </c>
      <c r="E225" s="235" t="s">
        <v>19</v>
      </c>
      <c r="F225" s="236" t="s">
        <v>701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159</v>
      </c>
      <c r="AU225" s="242" t="s">
        <v>84</v>
      </c>
      <c r="AV225" s="13" t="s">
        <v>82</v>
      </c>
      <c r="AW225" s="13" t="s">
        <v>37</v>
      </c>
      <c r="AX225" s="13" t="s">
        <v>75</v>
      </c>
      <c r="AY225" s="242" t="s">
        <v>148</v>
      </c>
    </row>
    <row r="226" s="14" customFormat="1">
      <c r="A226" s="14"/>
      <c r="B226" s="243"/>
      <c r="C226" s="244"/>
      <c r="D226" s="234" t="s">
        <v>159</v>
      </c>
      <c r="E226" s="245" t="s">
        <v>19</v>
      </c>
      <c r="F226" s="246" t="s">
        <v>612</v>
      </c>
      <c r="G226" s="244"/>
      <c r="H226" s="247">
        <v>6.6500000000000004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159</v>
      </c>
      <c r="AU226" s="253" t="s">
        <v>84</v>
      </c>
      <c r="AV226" s="14" t="s">
        <v>84</v>
      </c>
      <c r="AW226" s="14" t="s">
        <v>37</v>
      </c>
      <c r="AX226" s="14" t="s">
        <v>75</v>
      </c>
      <c r="AY226" s="253" t="s">
        <v>148</v>
      </c>
    </row>
    <row r="227" s="13" customFormat="1">
      <c r="A227" s="13"/>
      <c r="B227" s="232"/>
      <c r="C227" s="233"/>
      <c r="D227" s="234" t="s">
        <v>159</v>
      </c>
      <c r="E227" s="235" t="s">
        <v>19</v>
      </c>
      <c r="F227" s="236" t="s">
        <v>702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159</v>
      </c>
      <c r="AU227" s="242" t="s">
        <v>84</v>
      </c>
      <c r="AV227" s="13" t="s">
        <v>82</v>
      </c>
      <c r="AW227" s="13" t="s">
        <v>37</v>
      </c>
      <c r="AX227" s="13" t="s">
        <v>75</v>
      </c>
      <c r="AY227" s="242" t="s">
        <v>148</v>
      </c>
    </row>
    <row r="228" s="14" customFormat="1">
      <c r="A228" s="14"/>
      <c r="B228" s="243"/>
      <c r="C228" s="244"/>
      <c r="D228" s="234" t="s">
        <v>159</v>
      </c>
      <c r="E228" s="245" t="s">
        <v>19</v>
      </c>
      <c r="F228" s="246" t="s">
        <v>290</v>
      </c>
      <c r="G228" s="244"/>
      <c r="H228" s="247">
        <v>20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159</v>
      </c>
      <c r="AU228" s="253" t="s">
        <v>84</v>
      </c>
      <c r="AV228" s="14" t="s">
        <v>84</v>
      </c>
      <c r="AW228" s="14" t="s">
        <v>37</v>
      </c>
      <c r="AX228" s="14" t="s">
        <v>75</v>
      </c>
      <c r="AY228" s="253" t="s">
        <v>148</v>
      </c>
    </row>
    <row r="229" s="15" customFormat="1">
      <c r="A229" s="15"/>
      <c r="B229" s="264"/>
      <c r="C229" s="265"/>
      <c r="D229" s="234" t="s">
        <v>159</v>
      </c>
      <c r="E229" s="266" t="s">
        <v>19</v>
      </c>
      <c r="F229" s="267" t="s">
        <v>264</v>
      </c>
      <c r="G229" s="265"/>
      <c r="H229" s="268">
        <v>26.649999999999999</v>
      </c>
      <c r="I229" s="269"/>
      <c r="J229" s="265"/>
      <c r="K229" s="265"/>
      <c r="L229" s="270"/>
      <c r="M229" s="271"/>
      <c r="N229" s="272"/>
      <c r="O229" s="272"/>
      <c r="P229" s="272"/>
      <c r="Q229" s="272"/>
      <c r="R229" s="272"/>
      <c r="S229" s="272"/>
      <c r="T229" s="27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4" t="s">
        <v>159</v>
      </c>
      <c r="AU229" s="274" t="s">
        <v>84</v>
      </c>
      <c r="AV229" s="15" t="s">
        <v>155</v>
      </c>
      <c r="AW229" s="15" t="s">
        <v>37</v>
      </c>
      <c r="AX229" s="15" t="s">
        <v>82</v>
      </c>
      <c r="AY229" s="274" t="s">
        <v>148</v>
      </c>
    </row>
    <row r="230" s="2" customFormat="1" ht="24.15" customHeight="1">
      <c r="A230" s="40"/>
      <c r="B230" s="41"/>
      <c r="C230" s="214" t="s">
        <v>311</v>
      </c>
      <c r="D230" s="214" t="s">
        <v>150</v>
      </c>
      <c r="E230" s="215" t="s">
        <v>711</v>
      </c>
      <c r="F230" s="216" t="s">
        <v>712</v>
      </c>
      <c r="G230" s="217" t="s">
        <v>339</v>
      </c>
      <c r="H230" s="218">
        <v>26.649999999999999</v>
      </c>
      <c r="I230" s="219"/>
      <c r="J230" s="220">
        <f>ROUND(I230*H230,2)</f>
        <v>0</v>
      </c>
      <c r="K230" s="216" t="s">
        <v>154</v>
      </c>
      <c r="L230" s="46"/>
      <c r="M230" s="221" t="s">
        <v>19</v>
      </c>
      <c r="N230" s="222" t="s">
        <v>46</v>
      </c>
      <c r="O230" s="86"/>
      <c r="P230" s="223">
        <f>O230*H230</f>
        <v>0</v>
      </c>
      <c r="Q230" s="223">
        <v>0.0050099999999999997</v>
      </c>
      <c r="R230" s="223">
        <f>Q230*H230</f>
        <v>0.13351649999999998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155</v>
      </c>
      <c r="AT230" s="225" t="s">
        <v>150</v>
      </c>
      <c r="AU230" s="225" t="s">
        <v>84</v>
      </c>
      <c r="AY230" s="19" t="s">
        <v>148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82</v>
      </c>
      <c r="BK230" s="226">
        <f>ROUND(I230*H230,2)</f>
        <v>0</v>
      </c>
      <c r="BL230" s="19" t="s">
        <v>155</v>
      </c>
      <c r="BM230" s="225" t="s">
        <v>713</v>
      </c>
    </row>
    <row r="231" s="2" customFormat="1">
      <c r="A231" s="40"/>
      <c r="B231" s="41"/>
      <c r="C231" s="42"/>
      <c r="D231" s="227" t="s">
        <v>157</v>
      </c>
      <c r="E231" s="42"/>
      <c r="F231" s="228" t="s">
        <v>714</v>
      </c>
      <c r="G231" s="42"/>
      <c r="H231" s="42"/>
      <c r="I231" s="229"/>
      <c r="J231" s="42"/>
      <c r="K231" s="42"/>
      <c r="L231" s="46"/>
      <c r="M231" s="230"/>
      <c r="N231" s="231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157</v>
      </c>
      <c r="AU231" s="19" t="s">
        <v>84</v>
      </c>
    </row>
    <row r="232" s="13" customFormat="1">
      <c r="A232" s="13"/>
      <c r="B232" s="232"/>
      <c r="C232" s="233"/>
      <c r="D232" s="234" t="s">
        <v>159</v>
      </c>
      <c r="E232" s="235" t="s">
        <v>19</v>
      </c>
      <c r="F232" s="236" t="s">
        <v>160</v>
      </c>
      <c r="G232" s="233"/>
      <c r="H232" s="235" t="s">
        <v>19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159</v>
      </c>
      <c r="AU232" s="242" t="s">
        <v>84</v>
      </c>
      <c r="AV232" s="13" t="s">
        <v>82</v>
      </c>
      <c r="AW232" s="13" t="s">
        <v>37</v>
      </c>
      <c r="AX232" s="13" t="s">
        <v>75</v>
      </c>
      <c r="AY232" s="242" t="s">
        <v>148</v>
      </c>
    </row>
    <row r="233" s="13" customFormat="1">
      <c r="A233" s="13"/>
      <c r="B233" s="232"/>
      <c r="C233" s="233"/>
      <c r="D233" s="234" t="s">
        <v>159</v>
      </c>
      <c r="E233" s="235" t="s">
        <v>19</v>
      </c>
      <c r="F233" s="236" t="s">
        <v>701</v>
      </c>
      <c r="G233" s="233"/>
      <c r="H233" s="235" t="s">
        <v>19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159</v>
      </c>
      <c r="AU233" s="242" t="s">
        <v>84</v>
      </c>
      <c r="AV233" s="13" t="s">
        <v>82</v>
      </c>
      <c r="AW233" s="13" t="s">
        <v>37</v>
      </c>
      <c r="AX233" s="13" t="s">
        <v>75</v>
      </c>
      <c r="AY233" s="242" t="s">
        <v>148</v>
      </c>
    </row>
    <row r="234" s="14" customFormat="1">
      <c r="A234" s="14"/>
      <c r="B234" s="243"/>
      <c r="C234" s="244"/>
      <c r="D234" s="234" t="s">
        <v>159</v>
      </c>
      <c r="E234" s="245" t="s">
        <v>19</v>
      </c>
      <c r="F234" s="246" t="s">
        <v>612</v>
      </c>
      <c r="G234" s="244"/>
      <c r="H234" s="247">
        <v>6.6500000000000004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159</v>
      </c>
      <c r="AU234" s="253" t="s">
        <v>84</v>
      </c>
      <c r="AV234" s="14" t="s">
        <v>84</v>
      </c>
      <c r="AW234" s="14" t="s">
        <v>37</v>
      </c>
      <c r="AX234" s="14" t="s">
        <v>75</v>
      </c>
      <c r="AY234" s="253" t="s">
        <v>148</v>
      </c>
    </row>
    <row r="235" s="13" customFormat="1">
      <c r="A235" s="13"/>
      <c r="B235" s="232"/>
      <c r="C235" s="233"/>
      <c r="D235" s="234" t="s">
        <v>159</v>
      </c>
      <c r="E235" s="235" t="s">
        <v>19</v>
      </c>
      <c r="F235" s="236" t="s">
        <v>702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159</v>
      </c>
      <c r="AU235" s="242" t="s">
        <v>84</v>
      </c>
      <c r="AV235" s="13" t="s">
        <v>82</v>
      </c>
      <c r="AW235" s="13" t="s">
        <v>37</v>
      </c>
      <c r="AX235" s="13" t="s">
        <v>75</v>
      </c>
      <c r="AY235" s="242" t="s">
        <v>148</v>
      </c>
    </row>
    <row r="236" s="14" customFormat="1">
      <c r="A236" s="14"/>
      <c r="B236" s="243"/>
      <c r="C236" s="244"/>
      <c r="D236" s="234" t="s">
        <v>159</v>
      </c>
      <c r="E236" s="245" t="s">
        <v>19</v>
      </c>
      <c r="F236" s="246" t="s">
        <v>290</v>
      </c>
      <c r="G236" s="244"/>
      <c r="H236" s="247">
        <v>20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159</v>
      </c>
      <c r="AU236" s="253" t="s">
        <v>84</v>
      </c>
      <c r="AV236" s="14" t="s">
        <v>84</v>
      </c>
      <c r="AW236" s="14" t="s">
        <v>37</v>
      </c>
      <c r="AX236" s="14" t="s">
        <v>75</v>
      </c>
      <c r="AY236" s="253" t="s">
        <v>148</v>
      </c>
    </row>
    <row r="237" s="15" customFormat="1">
      <c r="A237" s="15"/>
      <c r="B237" s="264"/>
      <c r="C237" s="265"/>
      <c r="D237" s="234" t="s">
        <v>159</v>
      </c>
      <c r="E237" s="266" t="s">
        <v>19</v>
      </c>
      <c r="F237" s="267" t="s">
        <v>264</v>
      </c>
      <c r="G237" s="265"/>
      <c r="H237" s="268">
        <v>26.649999999999999</v>
      </c>
      <c r="I237" s="269"/>
      <c r="J237" s="265"/>
      <c r="K237" s="265"/>
      <c r="L237" s="270"/>
      <c r="M237" s="271"/>
      <c r="N237" s="272"/>
      <c r="O237" s="272"/>
      <c r="P237" s="272"/>
      <c r="Q237" s="272"/>
      <c r="R237" s="272"/>
      <c r="S237" s="272"/>
      <c r="T237" s="27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4" t="s">
        <v>159</v>
      </c>
      <c r="AU237" s="274" t="s">
        <v>84</v>
      </c>
      <c r="AV237" s="15" t="s">
        <v>155</v>
      </c>
      <c r="AW237" s="15" t="s">
        <v>37</v>
      </c>
      <c r="AX237" s="15" t="s">
        <v>82</v>
      </c>
      <c r="AY237" s="274" t="s">
        <v>148</v>
      </c>
    </row>
    <row r="238" s="2" customFormat="1" ht="16.5" customHeight="1">
      <c r="A238" s="40"/>
      <c r="B238" s="41"/>
      <c r="C238" s="214" t="s">
        <v>316</v>
      </c>
      <c r="D238" s="214" t="s">
        <v>150</v>
      </c>
      <c r="E238" s="215" t="s">
        <v>715</v>
      </c>
      <c r="F238" s="216" t="s">
        <v>716</v>
      </c>
      <c r="G238" s="217" t="s">
        <v>339</v>
      </c>
      <c r="H238" s="218">
        <v>26.649999999999999</v>
      </c>
      <c r="I238" s="219"/>
      <c r="J238" s="220">
        <f>ROUND(I238*H238,2)</f>
        <v>0</v>
      </c>
      <c r="K238" s="216" t="s">
        <v>154</v>
      </c>
      <c r="L238" s="46"/>
      <c r="M238" s="221" t="s">
        <v>19</v>
      </c>
      <c r="N238" s="222" t="s">
        <v>46</v>
      </c>
      <c r="O238" s="86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155</v>
      </c>
      <c r="AT238" s="225" t="s">
        <v>150</v>
      </c>
      <c r="AU238" s="225" t="s">
        <v>84</v>
      </c>
      <c r="AY238" s="19" t="s">
        <v>148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82</v>
      </c>
      <c r="BK238" s="226">
        <f>ROUND(I238*H238,2)</f>
        <v>0</v>
      </c>
      <c r="BL238" s="19" t="s">
        <v>155</v>
      </c>
      <c r="BM238" s="225" t="s">
        <v>717</v>
      </c>
    </row>
    <row r="239" s="2" customFormat="1">
      <c r="A239" s="40"/>
      <c r="B239" s="41"/>
      <c r="C239" s="42"/>
      <c r="D239" s="227" t="s">
        <v>157</v>
      </c>
      <c r="E239" s="42"/>
      <c r="F239" s="228" t="s">
        <v>718</v>
      </c>
      <c r="G239" s="42"/>
      <c r="H239" s="42"/>
      <c r="I239" s="229"/>
      <c r="J239" s="42"/>
      <c r="K239" s="42"/>
      <c r="L239" s="46"/>
      <c r="M239" s="230"/>
      <c r="N239" s="231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157</v>
      </c>
      <c r="AU239" s="19" t="s">
        <v>84</v>
      </c>
    </row>
    <row r="240" s="13" customFormat="1">
      <c r="A240" s="13"/>
      <c r="B240" s="232"/>
      <c r="C240" s="233"/>
      <c r="D240" s="234" t="s">
        <v>159</v>
      </c>
      <c r="E240" s="235" t="s">
        <v>19</v>
      </c>
      <c r="F240" s="236" t="s">
        <v>160</v>
      </c>
      <c r="G240" s="233"/>
      <c r="H240" s="235" t="s">
        <v>19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159</v>
      </c>
      <c r="AU240" s="242" t="s">
        <v>84</v>
      </c>
      <c r="AV240" s="13" t="s">
        <v>82</v>
      </c>
      <c r="AW240" s="13" t="s">
        <v>37</v>
      </c>
      <c r="AX240" s="13" t="s">
        <v>75</v>
      </c>
      <c r="AY240" s="242" t="s">
        <v>148</v>
      </c>
    </row>
    <row r="241" s="13" customFormat="1">
      <c r="A241" s="13"/>
      <c r="B241" s="232"/>
      <c r="C241" s="233"/>
      <c r="D241" s="234" t="s">
        <v>159</v>
      </c>
      <c r="E241" s="235" t="s">
        <v>19</v>
      </c>
      <c r="F241" s="236" t="s">
        <v>701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159</v>
      </c>
      <c r="AU241" s="242" t="s">
        <v>84</v>
      </c>
      <c r="AV241" s="13" t="s">
        <v>82</v>
      </c>
      <c r="AW241" s="13" t="s">
        <v>37</v>
      </c>
      <c r="AX241" s="13" t="s">
        <v>75</v>
      </c>
      <c r="AY241" s="242" t="s">
        <v>148</v>
      </c>
    </row>
    <row r="242" s="14" customFormat="1">
      <c r="A242" s="14"/>
      <c r="B242" s="243"/>
      <c r="C242" s="244"/>
      <c r="D242" s="234" t="s">
        <v>159</v>
      </c>
      <c r="E242" s="245" t="s">
        <v>19</v>
      </c>
      <c r="F242" s="246" t="s">
        <v>612</v>
      </c>
      <c r="G242" s="244"/>
      <c r="H242" s="247">
        <v>6.6500000000000004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159</v>
      </c>
      <c r="AU242" s="253" t="s">
        <v>84</v>
      </c>
      <c r="AV242" s="14" t="s">
        <v>84</v>
      </c>
      <c r="AW242" s="14" t="s">
        <v>37</v>
      </c>
      <c r="AX242" s="14" t="s">
        <v>75</v>
      </c>
      <c r="AY242" s="253" t="s">
        <v>148</v>
      </c>
    </row>
    <row r="243" s="13" customFormat="1">
      <c r="A243" s="13"/>
      <c r="B243" s="232"/>
      <c r="C243" s="233"/>
      <c r="D243" s="234" t="s">
        <v>159</v>
      </c>
      <c r="E243" s="235" t="s">
        <v>19</v>
      </c>
      <c r="F243" s="236" t="s">
        <v>702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159</v>
      </c>
      <c r="AU243" s="242" t="s">
        <v>84</v>
      </c>
      <c r="AV243" s="13" t="s">
        <v>82</v>
      </c>
      <c r="AW243" s="13" t="s">
        <v>37</v>
      </c>
      <c r="AX243" s="13" t="s">
        <v>75</v>
      </c>
      <c r="AY243" s="242" t="s">
        <v>148</v>
      </c>
    </row>
    <row r="244" s="14" customFormat="1">
      <c r="A244" s="14"/>
      <c r="B244" s="243"/>
      <c r="C244" s="244"/>
      <c r="D244" s="234" t="s">
        <v>159</v>
      </c>
      <c r="E244" s="245" t="s">
        <v>19</v>
      </c>
      <c r="F244" s="246" t="s">
        <v>290</v>
      </c>
      <c r="G244" s="244"/>
      <c r="H244" s="247">
        <v>20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159</v>
      </c>
      <c r="AU244" s="253" t="s">
        <v>84</v>
      </c>
      <c r="AV244" s="14" t="s">
        <v>84</v>
      </c>
      <c r="AW244" s="14" t="s">
        <v>37</v>
      </c>
      <c r="AX244" s="14" t="s">
        <v>75</v>
      </c>
      <c r="AY244" s="253" t="s">
        <v>148</v>
      </c>
    </row>
    <row r="245" s="15" customFormat="1">
      <c r="A245" s="15"/>
      <c r="B245" s="264"/>
      <c r="C245" s="265"/>
      <c r="D245" s="234" t="s">
        <v>159</v>
      </c>
      <c r="E245" s="266" t="s">
        <v>19</v>
      </c>
      <c r="F245" s="267" t="s">
        <v>264</v>
      </c>
      <c r="G245" s="265"/>
      <c r="H245" s="268">
        <v>26.649999999999999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4" t="s">
        <v>159</v>
      </c>
      <c r="AU245" s="274" t="s">
        <v>84</v>
      </c>
      <c r="AV245" s="15" t="s">
        <v>155</v>
      </c>
      <c r="AW245" s="15" t="s">
        <v>37</v>
      </c>
      <c r="AX245" s="15" t="s">
        <v>82</v>
      </c>
      <c r="AY245" s="274" t="s">
        <v>148</v>
      </c>
    </row>
    <row r="246" s="2" customFormat="1" ht="21.75" customHeight="1">
      <c r="A246" s="40"/>
      <c r="B246" s="41"/>
      <c r="C246" s="214" t="s">
        <v>323</v>
      </c>
      <c r="D246" s="214" t="s">
        <v>150</v>
      </c>
      <c r="E246" s="215" t="s">
        <v>719</v>
      </c>
      <c r="F246" s="216" t="s">
        <v>720</v>
      </c>
      <c r="G246" s="217" t="s">
        <v>339</v>
      </c>
      <c r="H246" s="218">
        <v>26.649999999999999</v>
      </c>
      <c r="I246" s="219"/>
      <c r="J246" s="220">
        <f>ROUND(I246*H246,2)</f>
        <v>0</v>
      </c>
      <c r="K246" s="216" t="s">
        <v>154</v>
      </c>
      <c r="L246" s="46"/>
      <c r="M246" s="221" t="s">
        <v>19</v>
      </c>
      <c r="N246" s="222" t="s">
        <v>46</v>
      </c>
      <c r="O246" s="86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5" t="s">
        <v>155</v>
      </c>
      <c r="AT246" s="225" t="s">
        <v>150</v>
      </c>
      <c r="AU246" s="225" t="s">
        <v>84</v>
      </c>
      <c r="AY246" s="19" t="s">
        <v>148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9" t="s">
        <v>82</v>
      </c>
      <c r="BK246" s="226">
        <f>ROUND(I246*H246,2)</f>
        <v>0</v>
      </c>
      <c r="BL246" s="19" t="s">
        <v>155</v>
      </c>
      <c r="BM246" s="225" t="s">
        <v>721</v>
      </c>
    </row>
    <row r="247" s="2" customFormat="1">
      <c r="A247" s="40"/>
      <c r="B247" s="41"/>
      <c r="C247" s="42"/>
      <c r="D247" s="227" t="s">
        <v>157</v>
      </c>
      <c r="E247" s="42"/>
      <c r="F247" s="228" t="s">
        <v>722</v>
      </c>
      <c r="G247" s="42"/>
      <c r="H247" s="42"/>
      <c r="I247" s="229"/>
      <c r="J247" s="42"/>
      <c r="K247" s="42"/>
      <c r="L247" s="46"/>
      <c r="M247" s="230"/>
      <c r="N247" s="231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157</v>
      </c>
      <c r="AU247" s="19" t="s">
        <v>84</v>
      </c>
    </row>
    <row r="248" s="13" customFormat="1">
      <c r="A248" s="13"/>
      <c r="B248" s="232"/>
      <c r="C248" s="233"/>
      <c r="D248" s="234" t="s">
        <v>159</v>
      </c>
      <c r="E248" s="235" t="s">
        <v>19</v>
      </c>
      <c r="F248" s="236" t="s">
        <v>160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159</v>
      </c>
      <c r="AU248" s="242" t="s">
        <v>84</v>
      </c>
      <c r="AV248" s="13" t="s">
        <v>82</v>
      </c>
      <c r="AW248" s="13" t="s">
        <v>37</v>
      </c>
      <c r="AX248" s="13" t="s">
        <v>75</v>
      </c>
      <c r="AY248" s="242" t="s">
        <v>148</v>
      </c>
    </row>
    <row r="249" s="13" customFormat="1">
      <c r="A249" s="13"/>
      <c r="B249" s="232"/>
      <c r="C249" s="233"/>
      <c r="D249" s="234" t="s">
        <v>159</v>
      </c>
      <c r="E249" s="235" t="s">
        <v>19</v>
      </c>
      <c r="F249" s="236" t="s">
        <v>701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159</v>
      </c>
      <c r="AU249" s="242" t="s">
        <v>84</v>
      </c>
      <c r="AV249" s="13" t="s">
        <v>82</v>
      </c>
      <c r="AW249" s="13" t="s">
        <v>37</v>
      </c>
      <c r="AX249" s="13" t="s">
        <v>75</v>
      </c>
      <c r="AY249" s="242" t="s">
        <v>148</v>
      </c>
    </row>
    <row r="250" s="14" customFormat="1">
      <c r="A250" s="14"/>
      <c r="B250" s="243"/>
      <c r="C250" s="244"/>
      <c r="D250" s="234" t="s">
        <v>159</v>
      </c>
      <c r="E250" s="245" t="s">
        <v>19</v>
      </c>
      <c r="F250" s="246" t="s">
        <v>612</v>
      </c>
      <c r="G250" s="244"/>
      <c r="H250" s="247">
        <v>6.6500000000000004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159</v>
      </c>
      <c r="AU250" s="253" t="s">
        <v>84</v>
      </c>
      <c r="AV250" s="14" t="s">
        <v>84</v>
      </c>
      <c r="AW250" s="14" t="s">
        <v>37</v>
      </c>
      <c r="AX250" s="14" t="s">
        <v>75</v>
      </c>
      <c r="AY250" s="253" t="s">
        <v>148</v>
      </c>
    </row>
    <row r="251" s="13" customFormat="1">
      <c r="A251" s="13"/>
      <c r="B251" s="232"/>
      <c r="C251" s="233"/>
      <c r="D251" s="234" t="s">
        <v>159</v>
      </c>
      <c r="E251" s="235" t="s">
        <v>19</v>
      </c>
      <c r="F251" s="236" t="s">
        <v>702</v>
      </c>
      <c r="G251" s="233"/>
      <c r="H251" s="235" t="s">
        <v>19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159</v>
      </c>
      <c r="AU251" s="242" t="s">
        <v>84</v>
      </c>
      <c r="AV251" s="13" t="s">
        <v>82</v>
      </c>
      <c r="AW251" s="13" t="s">
        <v>37</v>
      </c>
      <c r="AX251" s="13" t="s">
        <v>75</v>
      </c>
      <c r="AY251" s="242" t="s">
        <v>148</v>
      </c>
    </row>
    <row r="252" s="14" customFormat="1">
      <c r="A252" s="14"/>
      <c r="B252" s="243"/>
      <c r="C252" s="244"/>
      <c r="D252" s="234" t="s">
        <v>159</v>
      </c>
      <c r="E252" s="245" t="s">
        <v>19</v>
      </c>
      <c r="F252" s="246" t="s">
        <v>290</v>
      </c>
      <c r="G252" s="244"/>
      <c r="H252" s="247">
        <v>20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159</v>
      </c>
      <c r="AU252" s="253" t="s">
        <v>84</v>
      </c>
      <c r="AV252" s="14" t="s">
        <v>84</v>
      </c>
      <c r="AW252" s="14" t="s">
        <v>37</v>
      </c>
      <c r="AX252" s="14" t="s">
        <v>75</v>
      </c>
      <c r="AY252" s="253" t="s">
        <v>148</v>
      </c>
    </row>
    <row r="253" s="15" customFormat="1">
      <c r="A253" s="15"/>
      <c r="B253" s="264"/>
      <c r="C253" s="265"/>
      <c r="D253" s="234" t="s">
        <v>159</v>
      </c>
      <c r="E253" s="266" t="s">
        <v>19</v>
      </c>
      <c r="F253" s="267" t="s">
        <v>264</v>
      </c>
      <c r="G253" s="265"/>
      <c r="H253" s="268">
        <v>26.649999999999999</v>
      </c>
      <c r="I253" s="269"/>
      <c r="J253" s="265"/>
      <c r="K253" s="265"/>
      <c r="L253" s="270"/>
      <c r="M253" s="271"/>
      <c r="N253" s="272"/>
      <c r="O253" s="272"/>
      <c r="P253" s="272"/>
      <c r="Q253" s="272"/>
      <c r="R253" s="272"/>
      <c r="S253" s="272"/>
      <c r="T253" s="27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4" t="s">
        <v>159</v>
      </c>
      <c r="AU253" s="274" t="s">
        <v>84</v>
      </c>
      <c r="AV253" s="15" t="s">
        <v>155</v>
      </c>
      <c r="AW253" s="15" t="s">
        <v>37</v>
      </c>
      <c r="AX253" s="15" t="s">
        <v>82</v>
      </c>
      <c r="AY253" s="274" t="s">
        <v>148</v>
      </c>
    </row>
    <row r="254" s="2" customFormat="1" ht="21.75" customHeight="1">
      <c r="A254" s="40"/>
      <c r="B254" s="41"/>
      <c r="C254" s="214" t="s">
        <v>329</v>
      </c>
      <c r="D254" s="214" t="s">
        <v>150</v>
      </c>
      <c r="E254" s="215" t="s">
        <v>719</v>
      </c>
      <c r="F254" s="216" t="s">
        <v>720</v>
      </c>
      <c r="G254" s="217" t="s">
        <v>339</v>
      </c>
      <c r="H254" s="218">
        <v>300</v>
      </c>
      <c r="I254" s="219"/>
      <c r="J254" s="220">
        <f>ROUND(I254*H254,2)</f>
        <v>0</v>
      </c>
      <c r="K254" s="216" t="s">
        <v>154</v>
      </c>
      <c r="L254" s="46"/>
      <c r="M254" s="221" t="s">
        <v>19</v>
      </c>
      <c r="N254" s="222" t="s">
        <v>46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155</v>
      </c>
      <c r="AT254" s="225" t="s">
        <v>150</v>
      </c>
      <c r="AU254" s="225" t="s">
        <v>84</v>
      </c>
      <c r="AY254" s="19" t="s">
        <v>148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82</v>
      </c>
      <c r="BK254" s="226">
        <f>ROUND(I254*H254,2)</f>
        <v>0</v>
      </c>
      <c r="BL254" s="19" t="s">
        <v>155</v>
      </c>
      <c r="BM254" s="225" t="s">
        <v>723</v>
      </c>
    </row>
    <row r="255" s="2" customFormat="1">
      <c r="A255" s="40"/>
      <c r="B255" s="41"/>
      <c r="C255" s="42"/>
      <c r="D255" s="227" t="s">
        <v>157</v>
      </c>
      <c r="E255" s="42"/>
      <c r="F255" s="228" t="s">
        <v>722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157</v>
      </c>
      <c r="AU255" s="19" t="s">
        <v>84</v>
      </c>
    </row>
    <row r="256" s="13" customFormat="1">
      <c r="A256" s="13"/>
      <c r="B256" s="232"/>
      <c r="C256" s="233"/>
      <c r="D256" s="234" t="s">
        <v>159</v>
      </c>
      <c r="E256" s="235" t="s">
        <v>19</v>
      </c>
      <c r="F256" s="236" t="s">
        <v>724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159</v>
      </c>
      <c r="AU256" s="242" t="s">
        <v>84</v>
      </c>
      <c r="AV256" s="13" t="s">
        <v>82</v>
      </c>
      <c r="AW256" s="13" t="s">
        <v>37</v>
      </c>
      <c r="AX256" s="13" t="s">
        <v>75</v>
      </c>
      <c r="AY256" s="242" t="s">
        <v>148</v>
      </c>
    </row>
    <row r="257" s="13" customFormat="1">
      <c r="A257" s="13"/>
      <c r="B257" s="232"/>
      <c r="C257" s="233"/>
      <c r="D257" s="234" t="s">
        <v>159</v>
      </c>
      <c r="E257" s="235" t="s">
        <v>19</v>
      </c>
      <c r="F257" s="236" t="s">
        <v>725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159</v>
      </c>
      <c r="AU257" s="242" t="s">
        <v>84</v>
      </c>
      <c r="AV257" s="13" t="s">
        <v>82</v>
      </c>
      <c r="AW257" s="13" t="s">
        <v>37</v>
      </c>
      <c r="AX257" s="13" t="s">
        <v>75</v>
      </c>
      <c r="AY257" s="242" t="s">
        <v>148</v>
      </c>
    </row>
    <row r="258" s="13" customFormat="1">
      <c r="A258" s="13"/>
      <c r="B258" s="232"/>
      <c r="C258" s="233"/>
      <c r="D258" s="234" t="s">
        <v>159</v>
      </c>
      <c r="E258" s="235" t="s">
        <v>19</v>
      </c>
      <c r="F258" s="236" t="s">
        <v>726</v>
      </c>
      <c r="G258" s="233"/>
      <c r="H258" s="235" t="s">
        <v>19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159</v>
      </c>
      <c r="AU258" s="242" t="s">
        <v>84</v>
      </c>
      <c r="AV258" s="13" t="s">
        <v>82</v>
      </c>
      <c r="AW258" s="13" t="s">
        <v>37</v>
      </c>
      <c r="AX258" s="13" t="s">
        <v>75</v>
      </c>
      <c r="AY258" s="242" t="s">
        <v>148</v>
      </c>
    </row>
    <row r="259" s="14" customFormat="1">
      <c r="A259" s="14"/>
      <c r="B259" s="243"/>
      <c r="C259" s="244"/>
      <c r="D259" s="234" t="s">
        <v>159</v>
      </c>
      <c r="E259" s="245" t="s">
        <v>19</v>
      </c>
      <c r="F259" s="246" t="s">
        <v>727</v>
      </c>
      <c r="G259" s="244"/>
      <c r="H259" s="247">
        <v>300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159</v>
      </c>
      <c r="AU259" s="253" t="s">
        <v>84</v>
      </c>
      <c r="AV259" s="14" t="s">
        <v>84</v>
      </c>
      <c r="AW259" s="14" t="s">
        <v>37</v>
      </c>
      <c r="AX259" s="14" t="s">
        <v>82</v>
      </c>
      <c r="AY259" s="253" t="s">
        <v>148</v>
      </c>
    </row>
    <row r="260" s="2" customFormat="1" ht="37.8" customHeight="1">
      <c r="A260" s="40"/>
      <c r="B260" s="41"/>
      <c r="C260" s="214" t="s">
        <v>336</v>
      </c>
      <c r="D260" s="214" t="s">
        <v>150</v>
      </c>
      <c r="E260" s="215" t="s">
        <v>728</v>
      </c>
      <c r="F260" s="216" t="s">
        <v>729</v>
      </c>
      <c r="G260" s="217" t="s">
        <v>339</v>
      </c>
      <c r="H260" s="218">
        <v>2.4500000000000002</v>
      </c>
      <c r="I260" s="219"/>
      <c r="J260" s="220">
        <f>ROUND(I260*H260,2)</f>
        <v>0</v>
      </c>
      <c r="K260" s="216" t="s">
        <v>154</v>
      </c>
      <c r="L260" s="46"/>
      <c r="M260" s="221" t="s">
        <v>19</v>
      </c>
      <c r="N260" s="222" t="s">
        <v>46</v>
      </c>
      <c r="O260" s="86"/>
      <c r="P260" s="223">
        <f>O260*H260</f>
        <v>0</v>
      </c>
      <c r="Q260" s="223">
        <v>0.089219999999999994</v>
      </c>
      <c r="R260" s="223">
        <f>Q260*H260</f>
        <v>0.21858900000000001</v>
      </c>
      <c r="S260" s="223">
        <v>0</v>
      </c>
      <c r="T260" s="224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5" t="s">
        <v>155</v>
      </c>
      <c r="AT260" s="225" t="s">
        <v>150</v>
      </c>
      <c r="AU260" s="225" t="s">
        <v>84</v>
      </c>
      <c r="AY260" s="19" t="s">
        <v>148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9" t="s">
        <v>82</v>
      </c>
      <c r="BK260" s="226">
        <f>ROUND(I260*H260,2)</f>
        <v>0</v>
      </c>
      <c r="BL260" s="19" t="s">
        <v>155</v>
      </c>
      <c r="BM260" s="225" t="s">
        <v>730</v>
      </c>
    </row>
    <row r="261" s="2" customFormat="1">
      <c r="A261" s="40"/>
      <c r="B261" s="41"/>
      <c r="C261" s="42"/>
      <c r="D261" s="227" t="s">
        <v>157</v>
      </c>
      <c r="E261" s="42"/>
      <c r="F261" s="228" t="s">
        <v>731</v>
      </c>
      <c r="G261" s="42"/>
      <c r="H261" s="42"/>
      <c r="I261" s="229"/>
      <c r="J261" s="42"/>
      <c r="K261" s="42"/>
      <c r="L261" s="46"/>
      <c r="M261" s="230"/>
      <c r="N261" s="231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157</v>
      </c>
      <c r="AU261" s="19" t="s">
        <v>84</v>
      </c>
    </row>
    <row r="262" s="13" customFormat="1">
      <c r="A262" s="13"/>
      <c r="B262" s="232"/>
      <c r="C262" s="233"/>
      <c r="D262" s="234" t="s">
        <v>159</v>
      </c>
      <c r="E262" s="235" t="s">
        <v>19</v>
      </c>
      <c r="F262" s="236" t="s">
        <v>160</v>
      </c>
      <c r="G262" s="233"/>
      <c r="H262" s="235" t="s">
        <v>19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159</v>
      </c>
      <c r="AU262" s="242" t="s">
        <v>84</v>
      </c>
      <c r="AV262" s="13" t="s">
        <v>82</v>
      </c>
      <c r="AW262" s="13" t="s">
        <v>37</v>
      </c>
      <c r="AX262" s="13" t="s">
        <v>75</v>
      </c>
      <c r="AY262" s="242" t="s">
        <v>148</v>
      </c>
    </row>
    <row r="263" s="13" customFormat="1">
      <c r="A263" s="13"/>
      <c r="B263" s="232"/>
      <c r="C263" s="233"/>
      <c r="D263" s="234" t="s">
        <v>159</v>
      </c>
      <c r="E263" s="235" t="s">
        <v>19</v>
      </c>
      <c r="F263" s="236" t="s">
        <v>700</v>
      </c>
      <c r="G263" s="233"/>
      <c r="H263" s="235" t="s">
        <v>19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159</v>
      </c>
      <c r="AU263" s="242" t="s">
        <v>84</v>
      </c>
      <c r="AV263" s="13" t="s">
        <v>82</v>
      </c>
      <c r="AW263" s="13" t="s">
        <v>37</v>
      </c>
      <c r="AX263" s="13" t="s">
        <v>75</v>
      </c>
      <c r="AY263" s="242" t="s">
        <v>148</v>
      </c>
    </row>
    <row r="264" s="14" customFormat="1">
      <c r="A264" s="14"/>
      <c r="B264" s="243"/>
      <c r="C264" s="244"/>
      <c r="D264" s="234" t="s">
        <v>159</v>
      </c>
      <c r="E264" s="245" t="s">
        <v>19</v>
      </c>
      <c r="F264" s="246" t="s">
        <v>606</v>
      </c>
      <c r="G264" s="244"/>
      <c r="H264" s="247">
        <v>2.4500000000000002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159</v>
      </c>
      <c r="AU264" s="253" t="s">
        <v>84</v>
      </c>
      <c r="AV264" s="14" t="s">
        <v>84</v>
      </c>
      <c r="AW264" s="14" t="s">
        <v>37</v>
      </c>
      <c r="AX264" s="14" t="s">
        <v>82</v>
      </c>
      <c r="AY264" s="253" t="s">
        <v>148</v>
      </c>
    </row>
    <row r="265" s="2" customFormat="1" ht="16.5" customHeight="1">
      <c r="A265" s="40"/>
      <c r="B265" s="41"/>
      <c r="C265" s="254" t="s">
        <v>346</v>
      </c>
      <c r="D265" s="254" t="s">
        <v>167</v>
      </c>
      <c r="E265" s="255" t="s">
        <v>732</v>
      </c>
      <c r="F265" s="256" t="s">
        <v>733</v>
      </c>
      <c r="G265" s="257" t="s">
        <v>339</v>
      </c>
      <c r="H265" s="258">
        <v>0.505</v>
      </c>
      <c r="I265" s="259"/>
      <c r="J265" s="260">
        <f>ROUND(I265*H265,2)</f>
        <v>0</v>
      </c>
      <c r="K265" s="256" t="s">
        <v>154</v>
      </c>
      <c r="L265" s="261"/>
      <c r="M265" s="262" t="s">
        <v>19</v>
      </c>
      <c r="N265" s="263" t="s">
        <v>46</v>
      </c>
      <c r="O265" s="86"/>
      <c r="P265" s="223">
        <f>O265*H265</f>
        <v>0</v>
      </c>
      <c r="Q265" s="223">
        <v>0.113</v>
      </c>
      <c r="R265" s="223">
        <f>Q265*H265</f>
        <v>0.057065000000000005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208</v>
      </c>
      <c r="AT265" s="225" t="s">
        <v>167</v>
      </c>
      <c r="AU265" s="225" t="s">
        <v>84</v>
      </c>
      <c r="AY265" s="19" t="s">
        <v>148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82</v>
      </c>
      <c r="BK265" s="226">
        <f>ROUND(I265*H265,2)</f>
        <v>0</v>
      </c>
      <c r="BL265" s="19" t="s">
        <v>155</v>
      </c>
      <c r="BM265" s="225" t="s">
        <v>734</v>
      </c>
    </row>
    <row r="266" s="13" customFormat="1">
      <c r="A266" s="13"/>
      <c r="B266" s="232"/>
      <c r="C266" s="233"/>
      <c r="D266" s="234" t="s">
        <v>159</v>
      </c>
      <c r="E266" s="235" t="s">
        <v>19</v>
      </c>
      <c r="F266" s="236" t="s">
        <v>160</v>
      </c>
      <c r="G266" s="233"/>
      <c r="H266" s="235" t="s">
        <v>19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159</v>
      </c>
      <c r="AU266" s="242" t="s">
        <v>84</v>
      </c>
      <c r="AV266" s="13" t="s">
        <v>82</v>
      </c>
      <c r="AW266" s="13" t="s">
        <v>37</v>
      </c>
      <c r="AX266" s="13" t="s">
        <v>75</v>
      </c>
      <c r="AY266" s="242" t="s">
        <v>148</v>
      </c>
    </row>
    <row r="267" s="13" customFormat="1">
      <c r="A267" s="13"/>
      <c r="B267" s="232"/>
      <c r="C267" s="233"/>
      <c r="D267" s="234" t="s">
        <v>159</v>
      </c>
      <c r="E267" s="235" t="s">
        <v>19</v>
      </c>
      <c r="F267" s="236" t="s">
        <v>735</v>
      </c>
      <c r="G267" s="233"/>
      <c r="H267" s="235" t="s">
        <v>19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159</v>
      </c>
      <c r="AU267" s="242" t="s">
        <v>84</v>
      </c>
      <c r="AV267" s="13" t="s">
        <v>82</v>
      </c>
      <c r="AW267" s="13" t="s">
        <v>37</v>
      </c>
      <c r="AX267" s="13" t="s">
        <v>75</v>
      </c>
      <c r="AY267" s="242" t="s">
        <v>148</v>
      </c>
    </row>
    <row r="268" s="13" customFormat="1">
      <c r="A268" s="13"/>
      <c r="B268" s="232"/>
      <c r="C268" s="233"/>
      <c r="D268" s="234" t="s">
        <v>159</v>
      </c>
      <c r="E268" s="235" t="s">
        <v>19</v>
      </c>
      <c r="F268" s="236" t="s">
        <v>700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159</v>
      </c>
      <c r="AU268" s="242" t="s">
        <v>84</v>
      </c>
      <c r="AV268" s="13" t="s">
        <v>82</v>
      </c>
      <c r="AW268" s="13" t="s">
        <v>37</v>
      </c>
      <c r="AX268" s="13" t="s">
        <v>75</v>
      </c>
      <c r="AY268" s="242" t="s">
        <v>148</v>
      </c>
    </row>
    <row r="269" s="14" customFormat="1">
      <c r="A269" s="14"/>
      <c r="B269" s="243"/>
      <c r="C269" s="244"/>
      <c r="D269" s="234" t="s">
        <v>159</v>
      </c>
      <c r="E269" s="245" t="s">
        <v>19</v>
      </c>
      <c r="F269" s="246" t="s">
        <v>736</v>
      </c>
      <c r="G269" s="244"/>
      <c r="H269" s="247">
        <v>0.48999999999999999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159</v>
      </c>
      <c r="AU269" s="253" t="s">
        <v>84</v>
      </c>
      <c r="AV269" s="14" t="s">
        <v>84</v>
      </c>
      <c r="AW269" s="14" t="s">
        <v>37</v>
      </c>
      <c r="AX269" s="14" t="s">
        <v>82</v>
      </c>
      <c r="AY269" s="253" t="s">
        <v>148</v>
      </c>
    </row>
    <row r="270" s="14" customFormat="1">
      <c r="A270" s="14"/>
      <c r="B270" s="243"/>
      <c r="C270" s="244"/>
      <c r="D270" s="234" t="s">
        <v>159</v>
      </c>
      <c r="E270" s="244"/>
      <c r="F270" s="246" t="s">
        <v>737</v>
      </c>
      <c r="G270" s="244"/>
      <c r="H270" s="247">
        <v>0.505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159</v>
      </c>
      <c r="AU270" s="253" t="s">
        <v>84</v>
      </c>
      <c r="AV270" s="14" t="s">
        <v>84</v>
      </c>
      <c r="AW270" s="14" t="s">
        <v>4</v>
      </c>
      <c r="AX270" s="14" t="s">
        <v>82</v>
      </c>
      <c r="AY270" s="253" t="s">
        <v>148</v>
      </c>
    </row>
    <row r="271" s="12" customFormat="1" ht="22.8" customHeight="1">
      <c r="A271" s="12"/>
      <c r="B271" s="198"/>
      <c r="C271" s="199"/>
      <c r="D271" s="200" t="s">
        <v>74</v>
      </c>
      <c r="E271" s="212" t="s">
        <v>213</v>
      </c>
      <c r="F271" s="212" t="s">
        <v>738</v>
      </c>
      <c r="G271" s="199"/>
      <c r="H271" s="199"/>
      <c r="I271" s="202"/>
      <c r="J271" s="213">
        <f>BK271</f>
        <v>0</v>
      </c>
      <c r="K271" s="199"/>
      <c r="L271" s="204"/>
      <c r="M271" s="205"/>
      <c r="N271" s="206"/>
      <c r="O271" s="206"/>
      <c r="P271" s="207">
        <f>SUM(P272:P281)</f>
        <v>0</v>
      </c>
      <c r="Q271" s="206"/>
      <c r="R271" s="207">
        <f>SUM(R272:R281)</f>
        <v>0</v>
      </c>
      <c r="S271" s="206"/>
      <c r="T271" s="208">
        <f>SUM(T272:T281)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9" t="s">
        <v>82</v>
      </c>
      <c r="AT271" s="210" t="s">
        <v>74</v>
      </c>
      <c r="AU271" s="210" t="s">
        <v>82</v>
      </c>
      <c r="AY271" s="209" t="s">
        <v>148</v>
      </c>
      <c r="BK271" s="211">
        <f>SUM(BK272:BK281)</f>
        <v>0</v>
      </c>
    </row>
    <row r="272" s="2" customFormat="1" ht="16.5" customHeight="1">
      <c r="A272" s="40"/>
      <c r="B272" s="41"/>
      <c r="C272" s="214" t="s">
        <v>351</v>
      </c>
      <c r="D272" s="214" t="s">
        <v>150</v>
      </c>
      <c r="E272" s="215" t="s">
        <v>739</v>
      </c>
      <c r="F272" s="216" t="s">
        <v>740</v>
      </c>
      <c r="G272" s="217" t="s">
        <v>174</v>
      </c>
      <c r="H272" s="218">
        <v>26.399999999999999</v>
      </c>
      <c r="I272" s="219"/>
      <c r="J272" s="220">
        <f>ROUND(I272*H272,2)</f>
        <v>0</v>
      </c>
      <c r="K272" s="216" t="s">
        <v>154</v>
      </c>
      <c r="L272" s="46"/>
      <c r="M272" s="221" t="s">
        <v>19</v>
      </c>
      <c r="N272" s="222" t="s">
        <v>46</v>
      </c>
      <c r="O272" s="86"/>
      <c r="P272" s="223">
        <f>O272*H272</f>
        <v>0</v>
      </c>
      <c r="Q272" s="223">
        <v>0</v>
      </c>
      <c r="R272" s="223">
        <f>Q272*H272</f>
        <v>0</v>
      </c>
      <c r="S272" s="223">
        <v>0</v>
      </c>
      <c r="T272" s="224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5" t="s">
        <v>155</v>
      </c>
      <c r="AT272" s="225" t="s">
        <v>150</v>
      </c>
      <c r="AU272" s="225" t="s">
        <v>84</v>
      </c>
      <c r="AY272" s="19" t="s">
        <v>148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9" t="s">
        <v>82</v>
      </c>
      <c r="BK272" s="226">
        <f>ROUND(I272*H272,2)</f>
        <v>0</v>
      </c>
      <c r="BL272" s="19" t="s">
        <v>155</v>
      </c>
      <c r="BM272" s="225" t="s">
        <v>741</v>
      </c>
    </row>
    <row r="273" s="2" customFormat="1">
      <c r="A273" s="40"/>
      <c r="B273" s="41"/>
      <c r="C273" s="42"/>
      <c r="D273" s="227" t="s">
        <v>157</v>
      </c>
      <c r="E273" s="42"/>
      <c r="F273" s="228" t="s">
        <v>742</v>
      </c>
      <c r="G273" s="42"/>
      <c r="H273" s="42"/>
      <c r="I273" s="229"/>
      <c r="J273" s="42"/>
      <c r="K273" s="42"/>
      <c r="L273" s="46"/>
      <c r="M273" s="230"/>
      <c r="N273" s="231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157</v>
      </c>
      <c r="AU273" s="19" t="s">
        <v>84</v>
      </c>
    </row>
    <row r="274" s="13" customFormat="1">
      <c r="A274" s="13"/>
      <c r="B274" s="232"/>
      <c r="C274" s="233"/>
      <c r="D274" s="234" t="s">
        <v>159</v>
      </c>
      <c r="E274" s="235" t="s">
        <v>19</v>
      </c>
      <c r="F274" s="236" t="s">
        <v>160</v>
      </c>
      <c r="G274" s="233"/>
      <c r="H274" s="235" t="s">
        <v>19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159</v>
      </c>
      <c r="AU274" s="242" t="s">
        <v>84</v>
      </c>
      <c r="AV274" s="13" t="s">
        <v>82</v>
      </c>
      <c r="AW274" s="13" t="s">
        <v>37</v>
      </c>
      <c r="AX274" s="13" t="s">
        <v>75</v>
      </c>
      <c r="AY274" s="242" t="s">
        <v>148</v>
      </c>
    </row>
    <row r="275" s="13" customFormat="1">
      <c r="A275" s="13"/>
      <c r="B275" s="232"/>
      <c r="C275" s="233"/>
      <c r="D275" s="234" t="s">
        <v>159</v>
      </c>
      <c r="E275" s="235" t="s">
        <v>19</v>
      </c>
      <c r="F275" s="236" t="s">
        <v>743</v>
      </c>
      <c r="G275" s="233"/>
      <c r="H275" s="235" t="s">
        <v>19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159</v>
      </c>
      <c r="AU275" s="242" t="s">
        <v>84</v>
      </c>
      <c r="AV275" s="13" t="s">
        <v>82</v>
      </c>
      <c r="AW275" s="13" t="s">
        <v>37</v>
      </c>
      <c r="AX275" s="13" t="s">
        <v>75</v>
      </c>
      <c r="AY275" s="242" t="s">
        <v>148</v>
      </c>
    </row>
    <row r="276" s="14" customFormat="1">
      <c r="A276" s="14"/>
      <c r="B276" s="243"/>
      <c r="C276" s="244"/>
      <c r="D276" s="234" t="s">
        <v>159</v>
      </c>
      <c r="E276" s="245" t="s">
        <v>19</v>
      </c>
      <c r="F276" s="246" t="s">
        <v>744</v>
      </c>
      <c r="G276" s="244"/>
      <c r="H276" s="247">
        <v>26.399999999999999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159</v>
      </c>
      <c r="AU276" s="253" t="s">
        <v>84</v>
      </c>
      <c r="AV276" s="14" t="s">
        <v>84</v>
      </c>
      <c r="AW276" s="14" t="s">
        <v>37</v>
      </c>
      <c r="AX276" s="14" t="s">
        <v>82</v>
      </c>
      <c r="AY276" s="253" t="s">
        <v>148</v>
      </c>
    </row>
    <row r="277" s="2" customFormat="1" ht="33" customHeight="1">
      <c r="A277" s="40"/>
      <c r="B277" s="41"/>
      <c r="C277" s="214" t="s">
        <v>356</v>
      </c>
      <c r="D277" s="214" t="s">
        <v>150</v>
      </c>
      <c r="E277" s="215" t="s">
        <v>745</v>
      </c>
      <c r="F277" s="216" t="s">
        <v>746</v>
      </c>
      <c r="G277" s="217" t="s">
        <v>339</v>
      </c>
      <c r="H277" s="218">
        <v>2.4500000000000002</v>
      </c>
      <c r="I277" s="219"/>
      <c r="J277" s="220">
        <f>ROUND(I277*H277,2)</f>
        <v>0</v>
      </c>
      <c r="K277" s="216" t="s">
        <v>154</v>
      </c>
      <c r="L277" s="46"/>
      <c r="M277" s="221" t="s">
        <v>19</v>
      </c>
      <c r="N277" s="222" t="s">
        <v>46</v>
      </c>
      <c r="O277" s="86"/>
      <c r="P277" s="223">
        <f>O277*H277</f>
        <v>0</v>
      </c>
      <c r="Q277" s="223">
        <v>0</v>
      </c>
      <c r="R277" s="223">
        <f>Q277*H277</f>
        <v>0</v>
      </c>
      <c r="S277" s="223">
        <v>0</v>
      </c>
      <c r="T277" s="224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5" t="s">
        <v>155</v>
      </c>
      <c r="AT277" s="225" t="s">
        <v>150</v>
      </c>
      <c r="AU277" s="225" t="s">
        <v>84</v>
      </c>
      <c r="AY277" s="19" t="s">
        <v>148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9" t="s">
        <v>82</v>
      </c>
      <c r="BK277" s="226">
        <f>ROUND(I277*H277,2)</f>
        <v>0</v>
      </c>
      <c r="BL277" s="19" t="s">
        <v>155</v>
      </c>
      <c r="BM277" s="225" t="s">
        <v>747</v>
      </c>
    </row>
    <row r="278" s="2" customFormat="1">
      <c r="A278" s="40"/>
      <c r="B278" s="41"/>
      <c r="C278" s="42"/>
      <c r="D278" s="227" t="s">
        <v>157</v>
      </c>
      <c r="E278" s="42"/>
      <c r="F278" s="228" t="s">
        <v>748</v>
      </c>
      <c r="G278" s="42"/>
      <c r="H278" s="42"/>
      <c r="I278" s="229"/>
      <c r="J278" s="42"/>
      <c r="K278" s="42"/>
      <c r="L278" s="46"/>
      <c r="M278" s="230"/>
      <c r="N278" s="231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157</v>
      </c>
      <c r="AU278" s="19" t="s">
        <v>84</v>
      </c>
    </row>
    <row r="279" s="13" customFormat="1">
      <c r="A279" s="13"/>
      <c r="B279" s="232"/>
      <c r="C279" s="233"/>
      <c r="D279" s="234" t="s">
        <v>159</v>
      </c>
      <c r="E279" s="235" t="s">
        <v>19</v>
      </c>
      <c r="F279" s="236" t="s">
        <v>160</v>
      </c>
      <c r="G279" s="233"/>
      <c r="H279" s="235" t="s">
        <v>19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159</v>
      </c>
      <c r="AU279" s="242" t="s">
        <v>84</v>
      </c>
      <c r="AV279" s="13" t="s">
        <v>82</v>
      </c>
      <c r="AW279" s="13" t="s">
        <v>37</v>
      </c>
      <c r="AX279" s="13" t="s">
        <v>75</v>
      </c>
      <c r="AY279" s="242" t="s">
        <v>148</v>
      </c>
    </row>
    <row r="280" s="13" customFormat="1">
      <c r="A280" s="13"/>
      <c r="B280" s="232"/>
      <c r="C280" s="233"/>
      <c r="D280" s="234" t="s">
        <v>159</v>
      </c>
      <c r="E280" s="235" t="s">
        <v>19</v>
      </c>
      <c r="F280" s="236" t="s">
        <v>605</v>
      </c>
      <c r="G280" s="233"/>
      <c r="H280" s="235" t="s">
        <v>19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159</v>
      </c>
      <c r="AU280" s="242" t="s">
        <v>84</v>
      </c>
      <c r="AV280" s="13" t="s">
        <v>82</v>
      </c>
      <c r="AW280" s="13" t="s">
        <v>37</v>
      </c>
      <c r="AX280" s="13" t="s">
        <v>75</v>
      </c>
      <c r="AY280" s="242" t="s">
        <v>148</v>
      </c>
    </row>
    <row r="281" s="14" customFormat="1">
      <c r="A281" s="14"/>
      <c r="B281" s="243"/>
      <c r="C281" s="244"/>
      <c r="D281" s="234" t="s">
        <v>159</v>
      </c>
      <c r="E281" s="245" t="s">
        <v>19</v>
      </c>
      <c r="F281" s="246" t="s">
        <v>606</v>
      </c>
      <c r="G281" s="244"/>
      <c r="H281" s="247">
        <v>2.4500000000000002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159</v>
      </c>
      <c r="AU281" s="253" t="s">
        <v>84</v>
      </c>
      <c r="AV281" s="14" t="s">
        <v>84</v>
      </c>
      <c r="AW281" s="14" t="s">
        <v>37</v>
      </c>
      <c r="AX281" s="14" t="s">
        <v>82</v>
      </c>
      <c r="AY281" s="253" t="s">
        <v>148</v>
      </c>
    </row>
    <row r="282" s="12" customFormat="1" ht="22.8" customHeight="1">
      <c r="A282" s="12"/>
      <c r="B282" s="198"/>
      <c r="C282" s="199"/>
      <c r="D282" s="200" t="s">
        <v>74</v>
      </c>
      <c r="E282" s="212" t="s">
        <v>749</v>
      </c>
      <c r="F282" s="212" t="s">
        <v>750</v>
      </c>
      <c r="G282" s="199"/>
      <c r="H282" s="199"/>
      <c r="I282" s="202"/>
      <c r="J282" s="213">
        <f>BK282</f>
        <v>0</v>
      </c>
      <c r="K282" s="199"/>
      <c r="L282" s="204"/>
      <c r="M282" s="205"/>
      <c r="N282" s="206"/>
      <c r="O282" s="206"/>
      <c r="P282" s="207">
        <f>SUM(P283:P303)</f>
        <v>0</v>
      </c>
      <c r="Q282" s="206"/>
      <c r="R282" s="207">
        <f>SUM(R283:R303)</f>
        <v>0</v>
      </c>
      <c r="S282" s="206"/>
      <c r="T282" s="208">
        <f>SUM(T283:T303)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9" t="s">
        <v>82</v>
      </c>
      <c r="AT282" s="210" t="s">
        <v>74</v>
      </c>
      <c r="AU282" s="210" t="s">
        <v>82</v>
      </c>
      <c r="AY282" s="209" t="s">
        <v>148</v>
      </c>
      <c r="BK282" s="211">
        <f>SUM(BK283:BK303)</f>
        <v>0</v>
      </c>
    </row>
    <row r="283" s="2" customFormat="1" ht="24.15" customHeight="1">
      <c r="A283" s="40"/>
      <c r="B283" s="41"/>
      <c r="C283" s="214" t="s">
        <v>360</v>
      </c>
      <c r="D283" s="214" t="s">
        <v>150</v>
      </c>
      <c r="E283" s="215" t="s">
        <v>751</v>
      </c>
      <c r="F283" s="216" t="s">
        <v>752</v>
      </c>
      <c r="G283" s="217" t="s">
        <v>753</v>
      </c>
      <c r="H283" s="218">
        <v>2.9809999999999999</v>
      </c>
      <c r="I283" s="219"/>
      <c r="J283" s="220">
        <f>ROUND(I283*H283,2)</f>
        <v>0</v>
      </c>
      <c r="K283" s="216" t="s">
        <v>154</v>
      </c>
      <c r="L283" s="46"/>
      <c r="M283" s="221" t="s">
        <v>19</v>
      </c>
      <c r="N283" s="222" t="s">
        <v>46</v>
      </c>
      <c r="O283" s="86"/>
      <c r="P283" s="223">
        <f>O283*H283</f>
        <v>0</v>
      </c>
      <c r="Q283" s="223">
        <v>0</v>
      </c>
      <c r="R283" s="223">
        <f>Q283*H283</f>
        <v>0</v>
      </c>
      <c r="S283" s="223">
        <v>0</v>
      </c>
      <c r="T283" s="224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5" t="s">
        <v>155</v>
      </c>
      <c r="AT283" s="225" t="s">
        <v>150</v>
      </c>
      <c r="AU283" s="225" t="s">
        <v>84</v>
      </c>
      <c r="AY283" s="19" t="s">
        <v>148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9" t="s">
        <v>82</v>
      </c>
      <c r="BK283" s="226">
        <f>ROUND(I283*H283,2)</f>
        <v>0</v>
      </c>
      <c r="BL283" s="19" t="s">
        <v>155</v>
      </c>
      <c r="BM283" s="225" t="s">
        <v>754</v>
      </c>
    </row>
    <row r="284" s="2" customFormat="1">
      <c r="A284" s="40"/>
      <c r="B284" s="41"/>
      <c r="C284" s="42"/>
      <c r="D284" s="227" t="s">
        <v>157</v>
      </c>
      <c r="E284" s="42"/>
      <c r="F284" s="228" t="s">
        <v>755</v>
      </c>
      <c r="G284" s="42"/>
      <c r="H284" s="42"/>
      <c r="I284" s="229"/>
      <c r="J284" s="42"/>
      <c r="K284" s="42"/>
      <c r="L284" s="46"/>
      <c r="M284" s="230"/>
      <c r="N284" s="231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157</v>
      </c>
      <c r="AU284" s="19" t="s">
        <v>84</v>
      </c>
    </row>
    <row r="285" s="13" customFormat="1">
      <c r="A285" s="13"/>
      <c r="B285" s="232"/>
      <c r="C285" s="233"/>
      <c r="D285" s="234" t="s">
        <v>159</v>
      </c>
      <c r="E285" s="235" t="s">
        <v>19</v>
      </c>
      <c r="F285" s="236" t="s">
        <v>160</v>
      </c>
      <c r="G285" s="233"/>
      <c r="H285" s="235" t="s">
        <v>19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159</v>
      </c>
      <c r="AU285" s="242" t="s">
        <v>84</v>
      </c>
      <c r="AV285" s="13" t="s">
        <v>82</v>
      </c>
      <c r="AW285" s="13" t="s">
        <v>37</v>
      </c>
      <c r="AX285" s="13" t="s">
        <v>75</v>
      </c>
      <c r="AY285" s="242" t="s">
        <v>148</v>
      </c>
    </row>
    <row r="286" s="13" customFormat="1">
      <c r="A286" s="13"/>
      <c r="B286" s="232"/>
      <c r="C286" s="233"/>
      <c r="D286" s="234" t="s">
        <v>159</v>
      </c>
      <c r="E286" s="235" t="s">
        <v>19</v>
      </c>
      <c r="F286" s="236" t="s">
        <v>756</v>
      </c>
      <c r="G286" s="233"/>
      <c r="H286" s="235" t="s">
        <v>19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159</v>
      </c>
      <c r="AU286" s="242" t="s">
        <v>84</v>
      </c>
      <c r="AV286" s="13" t="s">
        <v>82</v>
      </c>
      <c r="AW286" s="13" t="s">
        <v>37</v>
      </c>
      <c r="AX286" s="13" t="s">
        <v>75</v>
      </c>
      <c r="AY286" s="242" t="s">
        <v>148</v>
      </c>
    </row>
    <row r="287" s="14" customFormat="1">
      <c r="A287" s="14"/>
      <c r="B287" s="243"/>
      <c r="C287" s="244"/>
      <c r="D287" s="234" t="s">
        <v>159</v>
      </c>
      <c r="E287" s="245" t="s">
        <v>19</v>
      </c>
      <c r="F287" s="246" t="s">
        <v>757</v>
      </c>
      <c r="G287" s="244"/>
      <c r="H287" s="247">
        <v>0.36799999999999999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159</v>
      </c>
      <c r="AU287" s="253" t="s">
        <v>84</v>
      </c>
      <c r="AV287" s="14" t="s">
        <v>84</v>
      </c>
      <c r="AW287" s="14" t="s">
        <v>37</v>
      </c>
      <c r="AX287" s="14" t="s">
        <v>75</v>
      </c>
      <c r="AY287" s="253" t="s">
        <v>148</v>
      </c>
    </row>
    <row r="288" s="13" customFormat="1">
      <c r="A288" s="13"/>
      <c r="B288" s="232"/>
      <c r="C288" s="233"/>
      <c r="D288" s="234" t="s">
        <v>159</v>
      </c>
      <c r="E288" s="235" t="s">
        <v>19</v>
      </c>
      <c r="F288" s="236" t="s">
        <v>758</v>
      </c>
      <c r="G288" s="233"/>
      <c r="H288" s="235" t="s">
        <v>19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159</v>
      </c>
      <c r="AU288" s="242" t="s">
        <v>84</v>
      </c>
      <c r="AV288" s="13" t="s">
        <v>82</v>
      </c>
      <c r="AW288" s="13" t="s">
        <v>37</v>
      </c>
      <c r="AX288" s="13" t="s">
        <v>75</v>
      </c>
      <c r="AY288" s="242" t="s">
        <v>148</v>
      </c>
    </row>
    <row r="289" s="14" customFormat="1">
      <c r="A289" s="14"/>
      <c r="B289" s="243"/>
      <c r="C289" s="244"/>
      <c r="D289" s="234" t="s">
        <v>159</v>
      </c>
      <c r="E289" s="245" t="s">
        <v>19</v>
      </c>
      <c r="F289" s="246" t="s">
        <v>759</v>
      </c>
      <c r="G289" s="244"/>
      <c r="H289" s="247">
        <v>2.613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159</v>
      </c>
      <c r="AU289" s="253" t="s">
        <v>84</v>
      </c>
      <c r="AV289" s="14" t="s">
        <v>84</v>
      </c>
      <c r="AW289" s="14" t="s">
        <v>37</v>
      </c>
      <c r="AX289" s="14" t="s">
        <v>75</v>
      </c>
      <c r="AY289" s="253" t="s">
        <v>148</v>
      </c>
    </row>
    <row r="290" s="15" customFormat="1">
      <c r="A290" s="15"/>
      <c r="B290" s="264"/>
      <c r="C290" s="265"/>
      <c r="D290" s="234" t="s">
        <v>159</v>
      </c>
      <c r="E290" s="266" t="s">
        <v>19</v>
      </c>
      <c r="F290" s="267" t="s">
        <v>264</v>
      </c>
      <c r="G290" s="265"/>
      <c r="H290" s="268">
        <v>2.9809999999999999</v>
      </c>
      <c r="I290" s="269"/>
      <c r="J290" s="265"/>
      <c r="K290" s="265"/>
      <c r="L290" s="270"/>
      <c r="M290" s="271"/>
      <c r="N290" s="272"/>
      <c r="O290" s="272"/>
      <c r="P290" s="272"/>
      <c r="Q290" s="272"/>
      <c r="R290" s="272"/>
      <c r="S290" s="272"/>
      <c r="T290" s="27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4" t="s">
        <v>159</v>
      </c>
      <c r="AU290" s="274" t="s">
        <v>84</v>
      </c>
      <c r="AV290" s="15" t="s">
        <v>155</v>
      </c>
      <c r="AW290" s="15" t="s">
        <v>37</v>
      </c>
      <c r="AX290" s="15" t="s">
        <v>82</v>
      </c>
      <c r="AY290" s="274" t="s">
        <v>148</v>
      </c>
    </row>
    <row r="291" s="2" customFormat="1" ht="16.5" customHeight="1">
      <c r="A291" s="40"/>
      <c r="B291" s="41"/>
      <c r="C291" s="214" t="s">
        <v>366</v>
      </c>
      <c r="D291" s="214" t="s">
        <v>150</v>
      </c>
      <c r="E291" s="215" t="s">
        <v>760</v>
      </c>
      <c r="F291" s="216" t="s">
        <v>761</v>
      </c>
      <c r="G291" s="217" t="s">
        <v>753</v>
      </c>
      <c r="H291" s="218">
        <v>2.9809999999999999</v>
      </c>
      <c r="I291" s="219"/>
      <c r="J291" s="220">
        <f>ROUND(I291*H291,2)</f>
        <v>0</v>
      </c>
      <c r="K291" s="216" t="s">
        <v>154</v>
      </c>
      <c r="L291" s="46"/>
      <c r="M291" s="221" t="s">
        <v>19</v>
      </c>
      <c r="N291" s="222" t="s">
        <v>46</v>
      </c>
      <c r="O291" s="86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155</v>
      </c>
      <c r="AT291" s="225" t="s">
        <v>150</v>
      </c>
      <c r="AU291" s="225" t="s">
        <v>84</v>
      </c>
      <c r="AY291" s="19" t="s">
        <v>148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82</v>
      </c>
      <c r="BK291" s="226">
        <f>ROUND(I291*H291,2)</f>
        <v>0</v>
      </c>
      <c r="BL291" s="19" t="s">
        <v>155</v>
      </c>
      <c r="BM291" s="225" t="s">
        <v>762</v>
      </c>
    </row>
    <row r="292" s="2" customFormat="1">
      <c r="A292" s="40"/>
      <c r="B292" s="41"/>
      <c r="C292" s="42"/>
      <c r="D292" s="227" t="s">
        <v>157</v>
      </c>
      <c r="E292" s="42"/>
      <c r="F292" s="228" t="s">
        <v>763</v>
      </c>
      <c r="G292" s="42"/>
      <c r="H292" s="42"/>
      <c r="I292" s="229"/>
      <c r="J292" s="42"/>
      <c r="K292" s="42"/>
      <c r="L292" s="46"/>
      <c r="M292" s="230"/>
      <c r="N292" s="231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157</v>
      </c>
      <c r="AU292" s="19" t="s">
        <v>84</v>
      </c>
    </row>
    <row r="293" s="13" customFormat="1">
      <c r="A293" s="13"/>
      <c r="B293" s="232"/>
      <c r="C293" s="233"/>
      <c r="D293" s="234" t="s">
        <v>159</v>
      </c>
      <c r="E293" s="235" t="s">
        <v>19</v>
      </c>
      <c r="F293" s="236" t="s">
        <v>160</v>
      </c>
      <c r="G293" s="233"/>
      <c r="H293" s="235" t="s">
        <v>19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159</v>
      </c>
      <c r="AU293" s="242" t="s">
        <v>84</v>
      </c>
      <c r="AV293" s="13" t="s">
        <v>82</v>
      </c>
      <c r="AW293" s="13" t="s">
        <v>37</v>
      </c>
      <c r="AX293" s="13" t="s">
        <v>75</v>
      </c>
      <c r="AY293" s="242" t="s">
        <v>148</v>
      </c>
    </row>
    <row r="294" s="13" customFormat="1">
      <c r="A294" s="13"/>
      <c r="B294" s="232"/>
      <c r="C294" s="233"/>
      <c r="D294" s="234" t="s">
        <v>159</v>
      </c>
      <c r="E294" s="235" t="s">
        <v>19</v>
      </c>
      <c r="F294" s="236" t="s">
        <v>756</v>
      </c>
      <c r="G294" s="233"/>
      <c r="H294" s="235" t="s">
        <v>19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159</v>
      </c>
      <c r="AU294" s="242" t="s">
        <v>84</v>
      </c>
      <c r="AV294" s="13" t="s">
        <v>82</v>
      </c>
      <c r="AW294" s="13" t="s">
        <v>37</v>
      </c>
      <c r="AX294" s="13" t="s">
        <v>75</v>
      </c>
      <c r="AY294" s="242" t="s">
        <v>148</v>
      </c>
    </row>
    <row r="295" s="14" customFormat="1">
      <c r="A295" s="14"/>
      <c r="B295" s="243"/>
      <c r="C295" s="244"/>
      <c r="D295" s="234" t="s">
        <v>159</v>
      </c>
      <c r="E295" s="245" t="s">
        <v>19</v>
      </c>
      <c r="F295" s="246" t="s">
        <v>757</v>
      </c>
      <c r="G295" s="244"/>
      <c r="H295" s="247">
        <v>0.36799999999999999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159</v>
      </c>
      <c r="AU295" s="253" t="s">
        <v>84</v>
      </c>
      <c r="AV295" s="14" t="s">
        <v>84</v>
      </c>
      <c r="AW295" s="14" t="s">
        <v>37</v>
      </c>
      <c r="AX295" s="14" t="s">
        <v>75</v>
      </c>
      <c r="AY295" s="253" t="s">
        <v>148</v>
      </c>
    </row>
    <row r="296" s="13" customFormat="1">
      <c r="A296" s="13"/>
      <c r="B296" s="232"/>
      <c r="C296" s="233"/>
      <c r="D296" s="234" t="s">
        <v>159</v>
      </c>
      <c r="E296" s="235" t="s">
        <v>19</v>
      </c>
      <c r="F296" s="236" t="s">
        <v>758</v>
      </c>
      <c r="G296" s="233"/>
      <c r="H296" s="235" t="s">
        <v>19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159</v>
      </c>
      <c r="AU296" s="242" t="s">
        <v>84</v>
      </c>
      <c r="AV296" s="13" t="s">
        <v>82</v>
      </c>
      <c r="AW296" s="13" t="s">
        <v>37</v>
      </c>
      <c r="AX296" s="13" t="s">
        <v>75</v>
      </c>
      <c r="AY296" s="242" t="s">
        <v>148</v>
      </c>
    </row>
    <row r="297" s="14" customFormat="1">
      <c r="A297" s="14"/>
      <c r="B297" s="243"/>
      <c r="C297" s="244"/>
      <c r="D297" s="234" t="s">
        <v>159</v>
      </c>
      <c r="E297" s="245" t="s">
        <v>19</v>
      </c>
      <c r="F297" s="246" t="s">
        <v>759</v>
      </c>
      <c r="G297" s="244"/>
      <c r="H297" s="247">
        <v>2.613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159</v>
      </c>
      <c r="AU297" s="253" t="s">
        <v>84</v>
      </c>
      <c r="AV297" s="14" t="s">
        <v>84</v>
      </c>
      <c r="AW297" s="14" t="s">
        <v>37</v>
      </c>
      <c r="AX297" s="14" t="s">
        <v>75</v>
      </c>
      <c r="AY297" s="253" t="s">
        <v>148</v>
      </c>
    </row>
    <row r="298" s="15" customFormat="1">
      <c r="A298" s="15"/>
      <c r="B298" s="264"/>
      <c r="C298" s="265"/>
      <c r="D298" s="234" t="s">
        <v>159</v>
      </c>
      <c r="E298" s="266" t="s">
        <v>19</v>
      </c>
      <c r="F298" s="267" t="s">
        <v>264</v>
      </c>
      <c r="G298" s="265"/>
      <c r="H298" s="268">
        <v>2.9809999999999999</v>
      </c>
      <c r="I298" s="269"/>
      <c r="J298" s="265"/>
      <c r="K298" s="265"/>
      <c r="L298" s="270"/>
      <c r="M298" s="271"/>
      <c r="N298" s="272"/>
      <c r="O298" s="272"/>
      <c r="P298" s="272"/>
      <c r="Q298" s="272"/>
      <c r="R298" s="272"/>
      <c r="S298" s="272"/>
      <c r="T298" s="27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4" t="s">
        <v>159</v>
      </c>
      <c r="AU298" s="274" t="s">
        <v>84</v>
      </c>
      <c r="AV298" s="15" t="s">
        <v>155</v>
      </c>
      <c r="AW298" s="15" t="s">
        <v>37</v>
      </c>
      <c r="AX298" s="15" t="s">
        <v>82</v>
      </c>
      <c r="AY298" s="274" t="s">
        <v>148</v>
      </c>
    </row>
    <row r="299" s="2" customFormat="1" ht="24.15" customHeight="1">
      <c r="A299" s="40"/>
      <c r="B299" s="41"/>
      <c r="C299" s="214" t="s">
        <v>370</v>
      </c>
      <c r="D299" s="214" t="s">
        <v>150</v>
      </c>
      <c r="E299" s="215" t="s">
        <v>764</v>
      </c>
      <c r="F299" s="216" t="s">
        <v>765</v>
      </c>
      <c r="G299" s="217" t="s">
        <v>753</v>
      </c>
      <c r="H299" s="218">
        <v>2.613</v>
      </c>
      <c r="I299" s="219"/>
      <c r="J299" s="220">
        <f>ROUND(I299*H299,2)</f>
        <v>0</v>
      </c>
      <c r="K299" s="216" t="s">
        <v>154</v>
      </c>
      <c r="L299" s="46"/>
      <c r="M299" s="221" t="s">
        <v>19</v>
      </c>
      <c r="N299" s="222" t="s">
        <v>46</v>
      </c>
      <c r="O299" s="86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5" t="s">
        <v>155</v>
      </c>
      <c r="AT299" s="225" t="s">
        <v>150</v>
      </c>
      <c r="AU299" s="225" t="s">
        <v>84</v>
      </c>
      <c r="AY299" s="19" t="s">
        <v>148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9" t="s">
        <v>82</v>
      </c>
      <c r="BK299" s="226">
        <f>ROUND(I299*H299,2)</f>
        <v>0</v>
      </c>
      <c r="BL299" s="19" t="s">
        <v>155</v>
      </c>
      <c r="BM299" s="225" t="s">
        <v>766</v>
      </c>
    </row>
    <row r="300" s="2" customFormat="1">
      <c r="A300" s="40"/>
      <c r="B300" s="41"/>
      <c r="C300" s="42"/>
      <c r="D300" s="227" t="s">
        <v>157</v>
      </c>
      <c r="E300" s="42"/>
      <c r="F300" s="228" t="s">
        <v>767</v>
      </c>
      <c r="G300" s="42"/>
      <c r="H300" s="42"/>
      <c r="I300" s="229"/>
      <c r="J300" s="42"/>
      <c r="K300" s="42"/>
      <c r="L300" s="46"/>
      <c r="M300" s="230"/>
      <c r="N300" s="231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157</v>
      </c>
      <c r="AU300" s="19" t="s">
        <v>84</v>
      </c>
    </row>
    <row r="301" s="13" customFormat="1">
      <c r="A301" s="13"/>
      <c r="B301" s="232"/>
      <c r="C301" s="233"/>
      <c r="D301" s="234" t="s">
        <v>159</v>
      </c>
      <c r="E301" s="235" t="s">
        <v>19</v>
      </c>
      <c r="F301" s="236" t="s">
        <v>160</v>
      </c>
      <c r="G301" s="233"/>
      <c r="H301" s="235" t="s">
        <v>19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159</v>
      </c>
      <c r="AU301" s="242" t="s">
        <v>84</v>
      </c>
      <c r="AV301" s="13" t="s">
        <v>82</v>
      </c>
      <c r="AW301" s="13" t="s">
        <v>37</v>
      </c>
      <c r="AX301" s="13" t="s">
        <v>75</v>
      </c>
      <c r="AY301" s="242" t="s">
        <v>148</v>
      </c>
    </row>
    <row r="302" s="13" customFormat="1">
      <c r="A302" s="13"/>
      <c r="B302" s="232"/>
      <c r="C302" s="233"/>
      <c r="D302" s="234" t="s">
        <v>159</v>
      </c>
      <c r="E302" s="235" t="s">
        <v>19</v>
      </c>
      <c r="F302" s="236" t="s">
        <v>758</v>
      </c>
      <c r="G302" s="233"/>
      <c r="H302" s="235" t="s">
        <v>19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159</v>
      </c>
      <c r="AU302" s="242" t="s">
        <v>84</v>
      </c>
      <c r="AV302" s="13" t="s">
        <v>82</v>
      </c>
      <c r="AW302" s="13" t="s">
        <v>37</v>
      </c>
      <c r="AX302" s="13" t="s">
        <v>75</v>
      </c>
      <c r="AY302" s="242" t="s">
        <v>148</v>
      </c>
    </row>
    <row r="303" s="14" customFormat="1">
      <c r="A303" s="14"/>
      <c r="B303" s="243"/>
      <c r="C303" s="244"/>
      <c r="D303" s="234" t="s">
        <v>159</v>
      </c>
      <c r="E303" s="245" t="s">
        <v>19</v>
      </c>
      <c r="F303" s="246" t="s">
        <v>759</v>
      </c>
      <c r="G303" s="244"/>
      <c r="H303" s="247">
        <v>2.613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159</v>
      </c>
      <c r="AU303" s="253" t="s">
        <v>84</v>
      </c>
      <c r="AV303" s="14" t="s">
        <v>84</v>
      </c>
      <c r="AW303" s="14" t="s">
        <v>37</v>
      </c>
      <c r="AX303" s="14" t="s">
        <v>82</v>
      </c>
      <c r="AY303" s="253" t="s">
        <v>148</v>
      </c>
    </row>
    <row r="304" s="12" customFormat="1" ht="22.8" customHeight="1">
      <c r="A304" s="12"/>
      <c r="B304" s="198"/>
      <c r="C304" s="199"/>
      <c r="D304" s="200" t="s">
        <v>74</v>
      </c>
      <c r="E304" s="212" t="s">
        <v>768</v>
      </c>
      <c r="F304" s="212" t="s">
        <v>769</v>
      </c>
      <c r="G304" s="199"/>
      <c r="H304" s="199"/>
      <c r="I304" s="202"/>
      <c r="J304" s="213">
        <f>BK304</f>
        <v>0</v>
      </c>
      <c r="K304" s="199"/>
      <c r="L304" s="204"/>
      <c r="M304" s="205"/>
      <c r="N304" s="206"/>
      <c r="O304" s="206"/>
      <c r="P304" s="207">
        <f>SUM(P305:P314)</f>
        <v>0</v>
      </c>
      <c r="Q304" s="206"/>
      <c r="R304" s="207">
        <f>SUM(R305:R314)</f>
        <v>0</v>
      </c>
      <c r="S304" s="206"/>
      <c r="T304" s="208">
        <f>SUM(T305:T314)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9" t="s">
        <v>82</v>
      </c>
      <c r="AT304" s="210" t="s">
        <v>74</v>
      </c>
      <c r="AU304" s="210" t="s">
        <v>82</v>
      </c>
      <c r="AY304" s="209" t="s">
        <v>148</v>
      </c>
      <c r="BK304" s="211">
        <f>SUM(BK305:BK314)</f>
        <v>0</v>
      </c>
    </row>
    <row r="305" s="2" customFormat="1" ht="24.15" customHeight="1">
      <c r="A305" s="40"/>
      <c r="B305" s="41"/>
      <c r="C305" s="214" t="s">
        <v>376</v>
      </c>
      <c r="D305" s="214" t="s">
        <v>150</v>
      </c>
      <c r="E305" s="215" t="s">
        <v>770</v>
      </c>
      <c r="F305" s="216" t="s">
        <v>771</v>
      </c>
      <c r="G305" s="217" t="s">
        <v>753</v>
      </c>
      <c r="H305" s="218">
        <v>3.8969999999999998</v>
      </c>
      <c r="I305" s="219"/>
      <c r="J305" s="220">
        <f>ROUND(I305*H305,2)</f>
        <v>0</v>
      </c>
      <c r="K305" s="216" t="s">
        <v>154</v>
      </c>
      <c r="L305" s="46"/>
      <c r="M305" s="221" t="s">
        <v>19</v>
      </c>
      <c r="N305" s="222" t="s">
        <v>46</v>
      </c>
      <c r="O305" s="86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5" t="s">
        <v>155</v>
      </c>
      <c r="AT305" s="225" t="s">
        <v>150</v>
      </c>
      <c r="AU305" s="225" t="s">
        <v>84</v>
      </c>
      <c r="AY305" s="19" t="s">
        <v>148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9" t="s">
        <v>82</v>
      </c>
      <c r="BK305" s="226">
        <f>ROUND(I305*H305,2)</f>
        <v>0</v>
      </c>
      <c r="BL305" s="19" t="s">
        <v>155</v>
      </c>
      <c r="BM305" s="225" t="s">
        <v>772</v>
      </c>
    </row>
    <row r="306" s="2" customFormat="1">
      <c r="A306" s="40"/>
      <c r="B306" s="41"/>
      <c r="C306" s="42"/>
      <c r="D306" s="227" t="s">
        <v>157</v>
      </c>
      <c r="E306" s="42"/>
      <c r="F306" s="228" t="s">
        <v>773</v>
      </c>
      <c r="G306" s="42"/>
      <c r="H306" s="42"/>
      <c r="I306" s="229"/>
      <c r="J306" s="42"/>
      <c r="K306" s="42"/>
      <c r="L306" s="46"/>
      <c r="M306" s="230"/>
      <c r="N306" s="231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157</v>
      </c>
      <c r="AU306" s="19" t="s">
        <v>84</v>
      </c>
    </row>
    <row r="307" s="13" customFormat="1">
      <c r="A307" s="13"/>
      <c r="B307" s="232"/>
      <c r="C307" s="233"/>
      <c r="D307" s="234" t="s">
        <v>159</v>
      </c>
      <c r="E307" s="235" t="s">
        <v>19</v>
      </c>
      <c r="F307" s="236" t="s">
        <v>160</v>
      </c>
      <c r="G307" s="233"/>
      <c r="H307" s="235" t="s">
        <v>19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159</v>
      </c>
      <c r="AU307" s="242" t="s">
        <v>84</v>
      </c>
      <c r="AV307" s="13" t="s">
        <v>82</v>
      </c>
      <c r="AW307" s="13" t="s">
        <v>37</v>
      </c>
      <c r="AX307" s="13" t="s">
        <v>75</v>
      </c>
      <c r="AY307" s="242" t="s">
        <v>148</v>
      </c>
    </row>
    <row r="308" s="13" customFormat="1">
      <c r="A308" s="13"/>
      <c r="B308" s="232"/>
      <c r="C308" s="233"/>
      <c r="D308" s="234" t="s">
        <v>159</v>
      </c>
      <c r="E308" s="235" t="s">
        <v>19</v>
      </c>
      <c r="F308" s="236" t="s">
        <v>774</v>
      </c>
      <c r="G308" s="233"/>
      <c r="H308" s="235" t="s">
        <v>19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159</v>
      </c>
      <c r="AU308" s="242" t="s">
        <v>84</v>
      </c>
      <c r="AV308" s="13" t="s">
        <v>82</v>
      </c>
      <c r="AW308" s="13" t="s">
        <v>37</v>
      </c>
      <c r="AX308" s="13" t="s">
        <v>75</v>
      </c>
      <c r="AY308" s="242" t="s">
        <v>148</v>
      </c>
    </row>
    <row r="309" s="14" customFormat="1">
      <c r="A309" s="14"/>
      <c r="B309" s="243"/>
      <c r="C309" s="244"/>
      <c r="D309" s="234" t="s">
        <v>159</v>
      </c>
      <c r="E309" s="245" t="s">
        <v>19</v>
      </c>
      <c r="F309" s="246" t="s">
        <v>775</v>
      </c>
      <c r="G309" s="244"/>
      <c r="H309" s="247">
        <v>0.91600000000000004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159</v>
      </c>
      <c r="AU309" s="253" t="s">
        <v>84</v>
      </c>
      <c r="AV309" s="14" t="s">
        <v>84</v>
      </c>
      <c r="AW309" s="14" t="s">
        <v>37</v>
      </c>
      <c r="AX309" s="14" t="s">
        <v>75</v>
      </c>
      <c r="AY309" s="253" t="s">
        <v>148</v>
      </c>
    </row>
    <row r="310" s="13" customFormat="1">
      <c r="A310" s="13"/>
      <c r="B310" s="232"/>
      <c r="C310" s="233"/>
      <c r="D310" s="234" t="s">
        <v>159</v>
      </c>
      <c r="E310" s="235" t="s">
        <v>19</v>
      </c>
      <c r="F310" s="236" t="s">
        <v>776</v>
      </c>
      <c r="G310" s="233"/>
      <c r="H310" s="235" t="s">
        <v>19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159</v>
      </c>
      <c r="AU310" s="242" t="s">
        <v>84</v>
      </c>
      <c r="AV310" s="13" t="s">
        <v>82</v>
      </c>
      <c r="AW310" s="13" t="s">
        <v>37</v>
      </c>
      <c r="AX310" s="13" t="s">
        <v>75</v>
      </c>
      <c r="AY310" s="242" t="s">
        <v>148</v>
      </c>
    </row>
    <row r="311" s="14" customFormat="1">
      <c r="A311" s="14"/>
      <c r="B311" s="243"/>
      <c r="C311" s="244"/>
      <c r="D311" s="234" t="s">
        <v>159</v>
      </c>
      <c r="E311" s="245" t="s">
        <v>19</v>
      </c>
      <c r="F311" s="246" t="s">
        <v>777</v>
      </c>
      <c r="G311" s="244"/>
      <c r="H311" s="247">
        <v>0.36799999999999999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159</v>
      </c>
      <c r="AU311" s="253" t="s">
        <v>84</v>
      </c>
      <c r="AV311" s="14" t="s">
        <v>84</v>
      </c>
      <c r="AW311" s="14" t="s">
        <v>37</v>
      </c>
      <c r="AX311" s="14" t="s">
        <v>75</v>
      </c>
      <c r="AY311" s="253" t="s">
        <v>148</v>
      </c>
    </row>
    <row r="312" s="13" customFormat="1">
      <c r="A312" s="13"/>
      <c r="B312" s="232"/>
      <c r="C312" s="233"/>
      <c r="D312" s="234" t="s">
        <v>159</v>
      </c>
      <c r="E312" s="235" t="s">
        <v>19</v>
      </c>
      <c r="F312" s="236" t="s">
        <v>778</v>
      </c>
      <c r="G312" s="233"/>
      <c r="H312" s="235" t="s">
        <v>19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159</v>
      </c>
      <c r="AU312" s="242" t="s">
        <v>84</v>
      </c>
      <c r="AV312" s="13" t="s">
        <v>82</v>
      </c>
      <c r="AW312" s="13" t="s">
        <v>37</v>
      </c>
      <c r="AX312" s="13" t="s">
        <v>75</v>
      </c>
      <c r="AY312" s="242" t="s">
        <v>148</v>
      </c>
    </row>
    <row r="313" s="14" customFormat="1">
      <c r="A313" s="14"/>
      <c r="B313" s="243"/>
      <c r="C313" s="244"/>
      <c r="D313" s="234" t="s">
        <v>159</v>
      </c>
      <c r="E313" s="245" t="s">
        <v>19</v>
      </c>
      <c r="F313" s="246" t="s">
        <v>779</v>
      </c>
      <c r="G313" s="244"/>
      <c r="H313" s="247">
        <v>2.613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159</v>
      </c>
      <c r="AU313" s="253" t="s">
        <v>84</v>
      </c>
      <c r="AV313" s="14" t="s">
        <v>84</v>
      </c>
      <c r="AW313" s="14" t="s">
        <v>37</v>
      </c>
      <c r="AX313" s="14" t="s">
        <v>75</v>
      </c>
      <c r="AY313" s="253" t="s">
        <v>148</v>
      </c>
    </row>
    <row r="314" s="15" customFormat="1">
      <c r="A314" s="15"/>
      <c r="B314" s="264"/>
      <c r="C314" s="265"/>
      <c r="D314" s="234" t="s">
        <v>159</v>
      </c>
      <c r="E314" s="266" t="s">
        <v>19</v>
      </c>
      <c r="F314" s="267" t="s">
        <v>264</v>
      </c>
      <c r="G314" s="265"/>
      <c r="H314" s="268">
        <v>3.8969999999999998</v>
      </c>
      <c r="I314" s="269"/>
      <c r="J314" s="265"/>
      <c r="K314" s="265"/>
      <c r="L314" s="270"/>
      <c r="M314" s="271"/>
      <c r="N314" s="272"/>
      <c r="O314" s="272"/>
      <c r="P314" s="272"/>
      <c r="Q314" s="272"/>
      <c r="R314" s="272"/>
      <c r="S314" s="272"/>
      <c r="T314" s="27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4" t="s">
        <v>159</v>
      </c>
      <c r="AU314" s="274" t="s">
        <v>84</v>
      </c>
      <c r="AV314" s="15" t="s">
        <v>155</v>
      </c>
      <c r="AW314" s="15" t="s">
        <v>37</v>
      </c>
      <c r="AX314" s="15" t="s">
        <v>82</v>
      </c>
      <c r="AY314" s="274" t="s">
        <v>148</v>
      </c>
    </row>
    <row r="315" s="12" customFormat="1" ht="25.92" customHeight="1">
      <c r="A315" s="12"/>
      <c r="B315" s="198"/>
      <c r="C315" s="199"/>
      <c r="D315" s="200" t="s">
        <v>74</v>
      </c>
      <c r="E315" s="201" t="s">
        <v>374</v>
      </c>
      <c r="F315" s="201" t="s">
        <v>375</v>
      </c>
      <c r="G315" s="199"/>
      <c r="H315" s="199"/>
      <c r="I315" s="202"/>
      <c r="J315" s="203">
        <f>BK315</f>
        <v>0</v>
      </c>
      <c r="K315" s="199"/>
      <c r="L315" s="204"/>
      <c r="M315" s="205"/>
      <c r="N315" s="206"/>
      <c r="O315" s="206"/>
      <c r="P315" s="207">
        <f>P316+SUM(P317:P320)+P326+P343</f>
        <v>0</v>
      </c>
      <c r="Q315" s="206"/>
      <c r="R315" s="207">
        <f>R316+SUM(R317:R320)+R326+R343</f>
        <v>0</v>
      </c>
      <c r="S315" s="206"/>
      <c r="T315" s="208">
        <f>T316+SUM(T317:T320)+T326+T343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9" t="s">
        <v>188</v>
      </c>
      <c r="AT315" s="210" t="s">
        <v>74</v>
      </c>
      <c r="AU315" s="210" t="s">
        <v>75</v>
      </c>
      <c r="AY315" s="209" t="s">
        <v>148</v>
      </c>
      <c r="BK315" s="211">
        <f>BK316+SUM(BK317:BK320)+BK326+BK343</f>
        <v>0</v>
      </c>
    </row>
    <row r="316" s="2" customFormat="1" ht="16.5" customHeight="1">
      <c r="A316" s="40"/>
      <c r="B316" s="41"/>
      <c r="C316" s="214" t="s">
        <v>382</v>
      </c>
      <c r="D316" s="214" t="s">
        <v>150</v>
      </c>
      <c r="E316" s="215" t="s">
        <v>377</v>
      </c>
      <c r="F316" s="216" t="s">
        <v>378</v>
      </c>
      <c r="G316" s="217" t="s">
        <v>268</v>
      </c>
      <c r="H316" s="218">
        <v>1</v>
      </c>
      <c r="I316" s="219"/>
      <c r="J316" s="220">
        <f>ROUND(I316*H316,2)</f>
        <v>0</v>
      </c>
      <c r="K316" s="216" t="s">
        <v>269</v>
      </c>
      <c r="L316" s="46"/>
      <c r="M316" s="221" t="s">
        <v>19</v>
      </c>
      <c r="N316" s="222" t="s">
        <v>46</v>
      </c>
      <c r="O316" s="86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5" t="s">
        <v>379</v>
      </c>
      <c r="AT316" s="225" t="s">
        <v>150</v>
      </c>
      <c r="AU316" s="225" t="s">
        <v>82</v>
      </c>
      <c r="AY316" s="19" t="s">
        <v>148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9" t="s">
        <v>82</v>
      </c>
      <c r="BK316" s="226">
        <f>ROUND(I316*H316,2)</f>
        <v>0</v>
      </c>
      <c r="BL316" s="19" t="s">
        <v>379</v>
      </c>
      <c r="BM316" s="225" t="s">
        <v>780</v>
      </c>
    </row>
    <row r="317" s="13" customFormat="1">
      <c r="A317" s="13"/>
      <c r="B317" s="232"/>
      <c r="C317" s="233"/>
      <c r="D317" s="234" t="s">
        <v>159</v>
      </c>
      <c r="E317" s="235" t="s">
        <v>19</v>
      </c>
      <c r="F317" s="236" t="s">
        <v>381</v>
      </c>
      <c r="G317" s="233"/>
      <c r="H317" s="235" t="s">
        <v>19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159</v>
      </c>
      <c r="AU317" s="242" t="s">
        <v>82</v>
      </c>
      <c r="AV317" s="13" t="s">
        <v>82</v>
      </c>
      <c r="AW317" s="13" t="s">
        <v>37</v>
      </c>
      <c r="AX317" s="13" t="s">
        <v>75</v>
      </c>
      <c r="AY317" s="242" t="s">
        <v>148</v>
      </c>
    </row>
    <row r="318" s="14" customFormat="1">
      <c r="A318" s="14"/>
      <c r="B318" s="243"/>
      <c r="C318" s="244"/>
      <c r="D318" s="234" t="s">
        <v>159</v>
      </c>
      <c r="E318" s="245" t="s">
        <v>19</v>
      </c>
      <c r="F318" s="246" t="s">
        <v>82</v>
      </c>
      <c r="G318" s="244"/>
      <c r="H318" s="247">
        <v>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159</v>
      </c>
      <c r="AU318" s="253" t="s">
        <v>82</v>
      </c>
      <c r="AV318" s="14" t="s">
        <v>84</v>
      </c>
      <c r="AW318" s="14" t="s">
        <v>37</v>
      </c>
      <c r="AX318" s="14" t="s">
        <v>75</v>
      </c>
      <c r="AY318" s="253" t="s">
        <v>148</v>
      </c>
    </row>
    <row r="319" s="15" customFormat="1">
      <c r="A319" s="15"/>
      <c r="B319" s="264"/>
      <c r="C319" s="265"/>
      <c r="D319" s="234" t="s">
        <v>159</v>
      </c>
      <c r="E319" s="266" t="s">
        <v>19</v>
      </c>
      <c r="F319" s="267" t="s">
        <v>264</v>
      </c>
      <c r="G319" s="265"/>
      <c r="H319" s="268">
        <v>1</v>
      </c>
      <c r="I319" s="269"/>
      <c r="J319" s="265"/>
      <c r="K319" s="265"/>
      <c r="L319" s="270"/>
      <c r="M319" s="271"/>
      <c r="N319" s="272"/>
      <c r="O319" s="272"/>
      <c r="P319" s="272"/>
      <c r="Q319" s="272"/>
      <c r="R319" s="272"/>
      <c r="S319" s="272"/>
      <c r="T319" s="27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4" t="s">
        <v>159</v>
      </c>
      <c r="AU319" s="274" t="s">
        <v>82</v>
      </c>
      <c r="AV319" s="15" t="s">
        <v>155</v>
      </c>
      <c r="AW319" s="15" t="s">
        <v>37</v>
      </c>
      <c r="AX319" s="15" t="s">
        <v>82</v>
      </c>
      <c r="AY319" s="274" t="s">
        <v>148</v>
      </c>
    </row>
    <row r="320" s="12" customFormat="1" ht="22.8" customHeight="1">
      <c r="A320" s="12"/>
      <c r="B320" s="198"/>
      <c r="C320" s="199"/>
      <c r="D320" s="200" t="s">
        <v>74</v>
      </c>
      <c r="E320" s="212" t="s">
        <v>389</v>
      </c>
      <c r="F320" s="212" t="s">
        <v>390</v>
      </c>
      <c r="G320" s="199"/>
      <c r="H320" s="199"/>
      <c r="I320" s="202"/>
      <c r="J320" s="213">
        <f>BK320</f>
        <v>0</v>
      </c>
      <c r="K320" s="199"/>
      <c r="L320" s="204"/>
      <c r="M320" s="205"/>
      <c r="N320" s="206"/>
      <c r="O320" s="206"/>
      <c r="P320" s="207">
        <f>SUM(P321:P325)</f>
        <v>0</v>
      </c>
      <c r="Q320" s="206"/>
      <c r="R320" s="207">
        <f>SUM(R321:R325)</f>
        <v>0</v>
      </c>
      <c r="S320" s="206"/>
      <c r="T320" s="208">
        <f>SUM(T321:T325)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9" t="s">
        <v>188</v>
      </c>
      <c r="AT320" s="210" t="s">
        <v>74</v>
      </c>
      <c r="AU320" s="210" t="s">
        <v>82</v>
      </c>
      <c r="AY320" s="209" t="s">
        <v>148</v>
      </c>
      <c r="BK320" s="211">
        <f>SUM(BK321:BK325)</f>
        <v>0</v>
      </c>
    </row>
    <row r="321" s="2" customFormat="1" ht="16.5" customHeight="1">
      <c r="A321" s="40"/>
      <c r="B321" s="41"/>
      <c r="C321" s="214" t="s">
        <v>391</v>
      </c>
      <c r="D321" s="214" t="s">
        <v>150</v>
      </c>
      <c r="E321" s="215" t="s">
        <v>392</v>
      </c>
      <c r="F321" s="216" t="s">
        <v>393</v>
      </c>
      <c r="G321" s="217" t="s">
        <v>268</v>
      </c>
      <c r="H321" s="218">
        <v>1</v>
      </c>
      <c r="I321" s="219"/>
      <c r="J321" s="220">
        <f>ROUND(I321*H321,2)</f>
        <v>0</v>
      </c>
      <c r="K321" s="216" t="s">
        <v>154</v>
      </c>
      <c r="L321" s="46"/>
      <c r="M321" s="221" t="s">
        <v>19</v>
      </c>
      <c r="N321" s="222" t="s">
        <v>46</v>
      </c>
      <c r="O321" s="86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379</v>
      </c>
      <c r="AT321" s="225" t="s">
        <v>150</v>
      </c>
      <c r="AU321" s="225" t="s">
        <v>84</v>
      </c>
      <c r="AY321" s="19" t="s">
        <v>148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82</v>
      </c>
      <c r="BK321" s="226">
        <f>ROUND(I321*H321,2)</f>
        <v>0</v>
      </c>
      <c r="BL321" s="19" t="s">
        <v>379</v>
      </c>
      <c r="BM321" s="225" t="s">
        <v>781</v>
      </c>
    </row>
    <row r="322" s="2" customFormat="1">
      <c r="A322" s="40"/>
      <c r="B322" s="41"/>
      <c r="C322" s="42"/>
      <c r="D322" s="227" t="s">
        <v>157</v>
      </c>
      <c r="E322" s="42"/>
      <c r="F322" s="228" t="s">
        <v>395</v>
      </c>
      <c r="G322" s="42"/>
      <c r="H322" s="42"/>
      <c r="I322" s="229"/>
      <c r="J322" s="42"/>
      <c r="K322" s="42"/>
      <c r="L322" s="46"/>
      <c r="M322" s="230"/>
      <c r="N322" s="231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157</v>
      </c>
      <c r="AU322" s="19" t="s">
        <v>84</v>
      </c>
    </row>
    <row r="323" s="13" customFormat="1">
      <c r="A323" s="13"/>
      <c r="B323" s="232"/>
      <c r="C323" s="233"/>
      <c r="D323" s="234" t="s">
        <v>159</v>
      </c>
      <c r="E323" s="235" t="s">
        <v>19</v>
      </c>
      <c r="F323" s="236" t="s">
        <v>396</v>
      </c>
      <c r="G323" s="233"/>
      <c r="H323" s="235" t="s">
        <v>19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159</v>
      </c>
      <c r="AU323" s="242" t="s">
        <v>84</v>
      </c>
      <c r="AV323" s="13" t="s">
        <v>82</v>
      </c>
      <c r="AW323" s="13" t="s">
        <v>37</v>
      </c>
      <c r="AX323" s="13" t="s">
        <v>75</v>
      </c>
      <c r="AY323" s="242" t="s">
        <v>148</v>
      </c>
    </row>
    <row r="324" s="13" customFormat="1">
      <c r="A324" s="13"/>
      <c r="B324" s="232"/>
      <c r="C324" s="233"/>
      <c r="D324" s="234" t="s">
        <v>159</v>
      </c>
      <c r="E324" s="235" t="s">
        <v>19</v>
      </c>
      <c r="F324" s="236" t="s">
        <v>397</v>
      </c>
      <c r="G324" s="233"/>
      <c r="H324" s="235" t="s">
        <v>19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159</v>
      </c>
      <c r="AU324" s="242" t="s">
        <v>84</v>
      </c>
      <c r="AV324" s="13" t="s">
        <v>82</v>
      </c>
      <c r="AW324" s="13" t="s">
        <v>37</v>
      </c>
      <c r="AX324" s="13" t="s">
        <v>75</v>
      </c>
      <c r="AY324" s="242" t="s">
        <v>148</v>
      </c>
    </row>
    <row r="325" s="14" customFormat="1">
      <c r="A325" s="14"/>
      <c r="B325" s="243"/>
      <c r="C325" s="244"/>
      <c r="D325" s="234" t="s">
        <v>159</v>
      </c>
      <c r="E325" s="245" t="s">
        <v>19</v>
      </c>
      <c r="F325" s="246" t="s">
        <v>82</v>
      </c>
      <c r="G325" s="244"/>
      <c r="H325" s="247">
        <v>1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159</v>
      </c>
      <c r="AU325" s="253" t="s">
        <v>84</v>
      </c>
      <c r="AV325" s="14" t="s">
        <v>84</v>
      </c>
      <c r="AW325" s="14" t="s">
        <v>37</v>
      </c>
      <c r="AX325" s="14" t="s">
        <v>82</v>
      </c>
      <c r="AY325" s="253" t="s">
        <v>148</v>
      </c>
    </row>
    <row r="326" s="12" customFormat="1" ht="22.8" customHeight="1">
      <c r="A326" s="12"/>
      <c r="B326" s="198"/>
      <c r="C326" s="199"/>
      <c r="D326" s="200" t="s">
        <v>74</v>
      </c>
      <c r="E326" s="212" t="s">
        <v>398</v>
      </c>
      <c r="F326" s="212" t="s">
        <v>399</v>
      </c>
      <c r="G326" s="199"/>
      <c r="H326" s="199"/>
      <c r="I326" s="202"/>
      <c r="J326" s="213">
        <f>BK326</f>
        <v>0</v>
      </c>
      <c r="K326" s="199"/>
      <c r="L326" s="204"/>
      <c r="M326" s="205"/>
      <c r="N326" s="206"/>
      <c r="O326" s="206"/>
      <c r="P326" s="207">
        <f>SUM(P327:P342)</f>
        <v>0</v>
      </c>
      <c r="Q326" s="206"/>
      <c r="R326" s="207">
        <f>SUM(R327:R342)</f>
        <v>0</v>
      </c>
      <c r="S326" s="206"/>
      <c r="T326" s="208">
        <f>SUM(T327:T342)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9" t="s">
        <v>188</v>
      </c>
      <c r="AT326" s="210" t="s">
        <v>74</v>
      </c>
      <c r="AU326" s="210" t="s">
        <v>82</v>
      </c>
      <c r="AY326" s="209" t="s">
        <v>148</v>
      </c>
      <c r="BK326" s="211">
        <f>SUM(BK327:BK342)</f>
        <v>0</v>
      </c>
    </row>
    <row r="327" s="2" customFormat="1" ht="16.5" customHeight="1">
      <c r="A327" s="40"/>
      <c r="B327" s="41"/>
      <c r="C327" s="214" t="s">
        <v>400</v>
      </c>
      <c r="D327" s="214" t="s">
        <v>150</v>
      </c>
      <c r="E327" s="215" t="s">
        <v>401</v>
      </c>
      <c r="F327" s="216" t="s">
        <v>402</v>
      </c>
      <c r="G327" s="217" t="s">
        <v>268</v>
      </c>
      <c r="H327" s="218">
        <v>1</v>
      </c>
      <c r="I327" s="219"/>
      <c r="J327" s="220">
        <f>ROUND(I327*H327,2)</f>
        <v>0</v>
      </c>
      <c r="K327" s="216" t="s">
        <v>154</v>
      </c>
      <c r="L327" s="46"/>
      <c r="M327" s="221" t="s">
        <v>19</v>
      </c>
      <c r="N327" s="222" t="s">
        <v>46</v>
      </c>
      <c r="O327" s="86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379</v>
      </c>
      <c r="AT327" s="225" t="s">
        <v>150</v>
      </c>
      <c r="AU327" s="225" t="s">
        <v>84</v>
      </c>
      <c r="AY327" s="19" t="s">
        <v>148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82</v>
      </c>
      <c r="BK327" s="226">
        <f>ROUND(I327*H327,2)</f>
        <v>0</v>
      </c>
      <c r="BL327" s="19" t="s">
        <v>379</v>
      </c>
      <c r="BM327" s="225" t="s">
        <v>782</v>
      </c>
    </row>
    <row r="328" s="2" customFormat="1">
      <c r="A328" s="40"/>
      <c r="B328" s="41"/>
      <c r="C328" s="42"/>
      <c r="D328" s="227" t="s">
        <v>157</v>
      </c>
      <c r="E328" s="42"/>
      <c r="F328" s="228" t="s">
        <v>404</v>
      </c>
      <c r="G328" s="42"/>
      <c r="H328" s="42"/>
      <c r="I328" s="229"/>
      <c r="J328" s="42"/>
      <c r="K328" s="42"/>
      <c r="L328" s="46"/>
      <c r="M328" s="230"/>
      <c r="N328" s="231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157</v>
      </c>
      <c r="AU328" s="19" t="s">
        <v>84</v>
      </c>
    </row>
    <row r="329" s="13" customFormat="1">
      <c r="A329" s="13"/>
      <c r="B329" s="232"/>
      <c r="C329" s="233"/>
      <c r="D329" s="234" t="s">
        <v>159</v>
      </c>
      <c r="E329" s="235" t="s">
        <v>19</v>
      </c>
      <c r="F329" s="236" t="s">
        <v>396</v>
      </c>
      <c r="G329" s="233"/>
      <c r="H329" s="235" t="s">
        <v>19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159</v>
      </c>
      <c r="AU329" s="242" t="s">
        <v>84</v>
      </c>
      <c r="AV329" s="13" t="s">
        <v>82</v>
      </c>
      <c r="AW329" s="13" t="s">
        <v>37</v>
      </c>
      <c r="AX329" s="13" t="s">
        <v>75</v>
      </c>
      <c r="AY329" s="242" t="s">
        <v>148</v>
      </c>
    </row>
    <row r="330" s="13" customFormat="1">
      <c r="A330" s="13"/>
      <c r="B330" s="232"/>
      <c r="C330" s="233"/>
      <c r="D330" s="234" t="s">
        <v>159</v>
      </c>
      <c r="E330" s="235" t="s">
        <v>19</v>
      </c>
      <c r="F330" s="236" t="s">
        <v>397</v>
      </c>
      <c r="G330" s="233"/>
      <c r="H330" s="235" t="s">
        <v>19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159</v>
      </c>
      <c r="AU330" s="242" t="s">
        <v>84</v>
      </c>
      <c r="AV330" s="13" t="s">
        <v>82</v>
      </c>
      <c r="AW330" s="13" t="s">
        <v>37</v>
      </c>
      <c r="AX330" s="13" t="s">
        <v>75</v>
      </c>
      <c r="AY330" s="242" t="s">
        <v>148</v>
      </c>
    </row>
    <row r="331" s="14" customFormat="1">
      <c r="A331" s="14"/>
      <c r="B331" s="243"/>
      <c r="C331" s="244"/>
      <c r="D331" s="234" t="s">
        <v>159</v>
      </c>
      <c r="E331" s="245" t="s">
        <v>19</v>
      </c>
      <c r="F331" s="246" t="s">
        <v>82</v>
      </c>
      <c r="G331" s="244"/>
      <c r="H331" s="247">
        <v>1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159</v>
      </c>
      <c r="AU331" s="253" t="s">
        <v>84</v>
      </c>
      <c r="AV331" s="14" t="s">
        <v>84</v>
      </c>
      <c r="AW331" s="14" t="s">
        <v>37</v>
      </c>
      <c r="AX331" s="14" t="s">
        <v>82</v>
      </c>
      <c r="AY331" s="253" t="s">
        <v>148</v>
      </c>
    </row>
    <row r="332" s="2" customFormat="1" ht="16.5" customHeight="1">
      <c r="A332" s="40"/>
      <c r="B332" s="41"/>
      <c r="C332" s="214" t="s">
        <v>405</v>
      </c>
      <c r="D332" s="214" t="s">
        <v>150</v>
      </c>
      <c r="E332" s="215" t="s">
        <v>406</v>
      </c>
      <c r="F332" s="216" t="s">
        <v>407</v>
      </c>
      <c r="G332" s="217" t="s">
        <v>268</v>
      </c>
      <c r="H332" s="218">
        <v>1</v>
      </c>
      <c r="I332" s="219"/>
      <c r="J332" s="220">
        <f>ROUND(I332*H332,2)</f>
        <v>0</v>
      </c>
      <c r="K332" s="216" t="s">
        <v>154</v>
      </c>
      <c r="L332" s="46"/>
      <c r="M332" s="221" t="s">
        <v>19</v>
      </c>
      <c r="N332" s="222" t="s">
        <v>46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379</v>
      </c>
      <c r="AT332" s="225" t="s">
        <v>150</v>
      </c>
      <c r="AU332" s="225" t="s">
        <v>84</v>
      </c>
      <c r="AY332" s="19" t="s">
        <v>148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82</v>
      </c>
      <c r="BK332" s="226">
        <f>ROUND(I332*H332,2)</f>
        <v>0</v>
      </c>
      <c r="BL332" s="19" t="s">
        <v>379</v>
      </c>
      <c r="BM332" s="225" t="s">
        <v>783</v>
      </c>
    </row>
    <row r="333" s="2" customFormat="1">
      <c r="A333" s="40"/>
      <c r="B333" s="41"/>
      <c r="C333" s="42"/>
      <c r="D333" s="227" t="s">
        <v>157</v>
      </c>
      <c r="E333" s="42"/>
      <c r="F333" s="228" t="s">
        <v>409</v>
      </c>
      <c r="G333" s="42"/>
      <c r="H333" s="42"/>
      <c r="I333" s="229"/>
      <c r="J333" s="42"/>
      <c r="K333" s="42"/>
      <c r="L333" s="46"/>
      <c r="M333" s="230"/>
      <c r="N333" s="231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157</v>
      </c>
      <c r="AU333" s="19" t="s">
        <v>84</v>
      </c>
    </row>
    <row r="334" s="13" customFormat="1">
      <c r="A334" s="13"/>
      <c r="B334" s="232"/>
      <c r="C334" s="233"/>
      <c r="D334" s="234" t="s">
        <v>159</v>
      </c>
      <c r="E334" s="235" t="s">
        <v>19</v>
      </c>
      <c r="F334" s="236" t="s">
        <v>396</v>
      </c>
      <c r="G334" s="233"/>
      <c r="H334" s="235" t="s">
        <v>19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159</v>
      </c>
      <c r="AU334" s="242" t="s">
        <v>84</v>
      </c>
      <c r="AV334" s="13" t="s">
        <v>82</v>
      </c>
      <c r="AW334" s="13" t="s">
        <v>37</v>
      </c>
      <c r="AX334" s="13" t="s">
        <v>75</v>
      </c>
      <c r="AY334" s="242" t="s">
        <v>148</v>
      </c>
    </row>
    <row r="335" s="13" customFormat="1">
      <c r="A335" s="13"/>
      <c r="B335" s="232"/>
      <c r="C335" s="233"/>
      <c r="D335" s="234" t="s">
        <v>159</v>
      </c>
      <c r="E335" s="235" t="s">
        <v>19</v>
      </c>
      <c r="F335" s="236" t="s">
        <v>410</v>
      </c>
      <c r="G335" s="233"/>
      <c r="H335" s="235" t="s">
        <v>19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159</v>
      </c>
      <c r="AU335" s="242" t="s">
        <v>84</v>
      </c>
      <c r="AV335" s="13" t="s">
        <v>82</v>
      </c>
      <c r="AW335" s="13" t="s">
        <v>37</v>
      </c>
      <c r="AX335" s="13" t="s">
        <v>75</v>
      </c>
      <c r="AY335" s="242" t="s">
        <v>148</v>
      </c>
    </row>
    <row r="336" s="13" customFormat="1">
      <c r="A336" s="13"/>
      <c r="B336" s="232"/>
      <c r="C336" s="233"/>
      <c r="D336" s="234" t="s">
        <v>159</v>
      </c>
      <c r="E336" s="235" t="s">
        <v>19</v>
      </c>
      <c r="F336" s="236" t="s">
        <v>411</v>
      </c>
      <c r="G336" s="233"/>
      <c r="H336" s="235" t="s">
        <v>19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159</v>
      </c>
      <c r="AU336" s="242" t="s">
        <v>84</v>
      </c>
      <c r="AV336" s="13" t="s">
        <v>82</v>
      </c>
      <c r="AW336" s="13" t="s">
        <v>37</v>
      </c>
      <c r="AX336" s="13" t="s">
        <v>75</v>
      </c>
      <c r="AY336" s="242" t="s">
        <v>148</v>
      </c>
    </row>
    <row r="337" s="14" customFormat="1">
      <c r="A337" s="14"/>
      <c r="B337" s="243"/>
      <c r="C337" s="244"/>
      <c r="D337" s="234" t="s">
        <v>159</v>
      </c>
      <c r="E337" s="245" t="s">
        <v>19</v>
      </c>
      <c r="F337" s="246" t="s">
        <v>82</v>
      </c>
      <c r="G337" s="244"/>
      <c r="H337" s="247">
        <v>1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159</v>
      </c>
      <c r="AU337" s="253" t="s">
        <v>84</v>
      </c>
      <c r="AV337" s="14" t="s">
        <v>84</v>
      </c>
      <c r="AW337" s="14" t="s">
        <v>37</v>
      </c>
      <c r="AX337" s="14" t="s">
        <v>82</v>
      </c>
      <c r="AY337" s="253" t="s">
        <v>148</v>
      </c>
    </row>
    <row r="338" s="2" customFormat="1" ht="16.5" customHeight="1">
      <c r="A338" s="40"/>
      <c r="B338" s="41"/>
      <c r="C338" s="214" t="s">
        <v>412</v>
      </c>
      <c r="D338" s="214" t="s">
        <v>150</v>
      </c>
      <c r="E338" s="215" t="s">
        <v>413</v>
      </c>
      <c r="F338" s="216" t="s">
        <v>414</v>
      </c>
      <c r="G338" s="217" t="s">
        <v>415</v>
      </c>
      <c r="H338" s="218">
        <v>1</v>
      </c>
      <c r="I338" s="219"/>
      <c r="J338" s="220">
        <f>ROUND(I338*H338,2)</f>
        <v>0</v>
      </c>
      <c r="K338" s="216" t="s">
        <v>269</v>
      </c>
      <c r="L338" s="46"/>
      <c r="M338" s="221" t="s">
        <v>19</v>
      </c>
      <c r="N338" s="222" t="s">
        <v>46</v>
      </c>
      <c r="O338" s="86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5" t="s">
        <v>379</v>
      </c>
      <c r="AT338" s="225" t="s">
        <v>150</v>
      </c>
      <c r="AU338" s="225" t="s">
        <v>84</v>
      </c>
      <c r="AY338" s="19" t="s">
        <v>148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9" t="s">
        <v>82</v>
      </c>
      <c r="BK338" s="226">
        <f>ROUND(I338*H338,2)</f>
        <v>0</v>
      </c>
      <c r="BL338" s="19" t="s">
        <v>379</v>
      </c>
      <c r="BM338" s="225" t="s">
        <v>784</v>
      </c>
    </row>
    <row r="339" s="13" customFormat="1">
      <c r="A339" s="13"/>
      <c r="B339" s="232"/>
      <c r="C339" s="233"/>
      <c r="D339" s="234" t="s">
        <v>159</v>
      </c>
      <c r="E339" s="235" t="s">
        <v>19</v>
      </c>
      <c r="F339" s="236" t="s">
        <v>417</v>
      </c>
      <c r="G339" s="233"/>
      <c r="H339" s="235" t="s">
        <v>19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159</v>
      </c>
      <c r="AU339" s="242" t="s">
        <v>84</v>
      </c>
      <c r="AV339" s="13" t="s">
        <v>82</v>
      </c>
      <c r="AW339" s="13" t="s">
        <v>37</v>
      </c>
      <c r="AX339" s="13" t="s">
        <v>75</v>
      </c>
      <c r="AY339" s="242" t="s">
        <v>148</v>
      </c>
    </row>
    <row r="340" s="13" customFormat="1">
      <c r="A340" s="13"/>
      <c r="B340" s="232"/>
      <c r="C340" s="233"/>
      <c r="D340" s="234" t="s">
        <v>159</v>
      </c>
      <c r="E340" s="235" t="s">
        <v>19</v>
      </c>
      <c r="F340" s="236" t="s">
        <v>418</v>
      </c>
      <c r="G340" s="233"/>
      <c r="H340" s="235" t="s">
        <v>19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159</v>
      </c>
      <c r="AU340" s="242" t="s">
        <v>84</v>
      </c>
      <c r="AV340" s="13" t="s">
        <v>82</v>
      </c>
      <c r="AW340" s="13" t="s">
        <v>37</v>
      </c>
      <c r="AX340" s="13" t="s">
        <v>75</v>
      </c>
      <c r="AY340" s="242" t="s">
        <v>148</v>
      </c>
    </row>
    <row r="341" s="13" customFormat="1">
      <c r="A341" s="13"/>
      <c r="B341" s="232"/>
      <c r="C341" s="233"/>
      <c r="D341" s="234" t="s">
        <v>159</v>
      </c>
      <c r="E341" s="235" t="s">
        <v>19</v>
      </c>
      <c r="F341" s="236" t="s">
        <v>419</v>
      </c>
      <c r="G341" s="233"/>
      <c r="H341" s="235" t="s">
        <v>19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159</v>
      </c>
      <c r="AU341" s="242" t="s">
        <v>84</v>
      </c>
      <c r="AV341" s="13" t="s">
        <v>82</v>
      </c>
      <c r="AW341" s="13" t="s">
        <v>37</v>
      </c>
      <c r="AX341" s="13" t="s">
        <v>75</v>
      </c>
      <c r="AY341" s="242" t="s">
        <v>148</v>
      </c>
    </row>
    <row r="342" s="14" customFormat="1">
      <c r="A342" s="14"/>
      <c r="B342" s="243"/>
      <c r="C342" s="244"/>
      <c r="D342" s="234" t="s">
        <v>159</v>
      </c>
      <c r="E342" s="245" t="s">
        <v>19</v>
      </c>
      <c r="F342" s="246" t="s">
        <v>82</v>
      </c>
      <c r="G342" s="244"/>
      <c r="H342" s="247">
        <v>1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159</v>
      </c>
      <c r="AU342" s="253" t="s">
        <v>84</v>
      </c>
      <c r="AV342" s="14" t="s">
        <v>84</v>
      </c>
      <c r="AW342" s="14" t="s">
        <v>37</v>
      </c>
      <c r="AX342" s="14" t="s">
        <v>82</v>
      </c>
      <c r="AY342" s="253" t="s">
        <v>148</v>
      </c>
    </row>
    <row r="343" s="12" customFormat="1" ht="22.8" customHeight="1">
      <c r="A343" s="12"/>
      <c r="B343" s="198"/>
      <c r="C343" s="199"/>
      <c r="D343" s="200" t="s">
        <v>74</v>
      </c>
      <c r="E343" s="212" t="s">
        <v>427</v>
      </c>
      <c r="F343" s="212" t="s">
        <v>428</v>
      </c>
      <c r="G343" s="199"/>
      <c r="H343" s="199"/>
      <c r="I343" s="202"/>
      <c r="J343" s="213">
        <f>BK343</f>
        <v>0</v>
      </c>
      <c r="K343" s="199"/>
      <c r="L343" s="204"/>
      <c r="M343" s="205"/>
      <c r="N343" s="206"/>
      <c r="O343" s="206"/>
      <c r="P343" s="207">
        <f>SUM(P344:P349)</f>
        <v>0</v>
      </c>
      <c r="Q343" s="206"/>
      <c r="R343" s="207">
        <f>SUM(R344:R349)</f>
        <v>0</v>
      </c>
      <c r="S343" s="206"/>
      <c r="T343" s="208">
        <f>SUM(T344:T349)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9" t="s">
        <v>188</v>
      </c>
      <c r="AT343" s="210" t="s">
        <v>74</v>
      </c>
      <c r="AU343" s="210" t="s">
        <v>82</v>
      </c>
      <c r="AY343" s="209" t="s">
        <v>148</v>
      </c>
      <c r="BK343" s="211">
        <f>SUM(BK344:BK349)</f>
        <v>0</v>
      </c>
    </row>
    <row r="344" s="2" customFormat="1" ht="16.5" customHeight="1">
      <c r="A344" s="40"/>
      <c r="B344" s="41"/>
      <c r="C344" s="214" t="s">
        <v>420</v>
      </c>
      <c r="D344" s="214" t="s">
        <v>150</v>
      </c>
      <c r="E344" s="215" t="s">
        <v>430</v>
      </c>
      <c r="F344" s="216" t="s">
        <v>431</v>
      </c>
      <c r="G344" s="217" t="s">
        <v>268</v>
      </c>
      <c r="H344" s="218">
        <v>1</v>
      </c>
      <c r="I344" s="219"/>
      <c r="J344" s="220">
        <f>ROUND(I344*H344,2)</f>
        <v>0</v>
      </c>
      <c r="K344" s="216" t="s">
        <v>154</v>
      </c>
      <c r="L344" s="46"/>
      <c r="M344" s="221" t="s">
        <v>19</v>
      </c>
      <c r="N344" s="222" t="s">
        <v>46</v>
      </c>
      <c r="O344" s="86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379</v>
      </c>
      <c r="AT344" s="225" t="s">
        <v>150</v>
      </c>
      <c r="AU344" s="225" t="s">
        <v>84</v>
      </c>
      <c r="AY344" s="19" t="s">
        <v>148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82</v>
      </c>
      <c r="BK344" s="226">
        <f>ROUND(I344*H344,2)</f>
        <v>0</v>
      </c>
      <c r="BL344" s="19" t="s">
        <v>379</v>
      </c>
      <c r="BM344" s="225" t="s">
        <v>785</v>
      </c>
    </row>
    <row r="345" s="2" customFormat="1">
      <c r="A345" s="40"/>
      <c r="B345" s="41"/>
      <c r="C345" s="42"/>
      <c r="D345" s="227" t="s">
        <v>157</v>
      </c>
      <c r="E345" s="42"/>
      <c r="F345" s="228" t="s">
        <v>433</v>
      </c>
      <c r="G345" s="42"/>
      <c r="H345" s="42"/>
      <c r="I345" s="229"/>
      <c r="J345" s="42"/>
      <c r="K345" s="42"/>
      <c r="L345" s="46"/>
      <c r="M345" s="230"/>
      <c r="N345" s="231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157</v>
      </c>
      <c r="AU345" s="19" t="s">
        <v>84</v>
      </c>
    </row>
    <row r="346" s="13" customFormat="1">
      <c r="A346" s="13"/>
      <c r="B346" s="232"/>
      <c r="C346" s="233"/>
      <c r="D346" s="234" t="s">
        <v>159</v>
      </c>
      <c r="E346" s="235" t="s">
        <v>19</v>
      </c>
      <c r="F346" s="236" t="s">
        <v>396</v>
      </c>
      <c r="G346" s="233"/>
      <c r="H346" s="235" t="s">
        <v>19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159</v>
      </c>
      <c r="AU346" s="242" t="s">
        <v>84</v>
      </c>
      <c r="AV346" s="13" t="s">
        <v>82</v>
      </c>
      <c r="AW346" s="13" t="s">
        <v>37</v>
      </c>
      <c r="AX346" s="13" t="s">
        <v>75</v>
      </c>
      <c r="AY346" s="242" t="s">
        <v>148</v>
      </c>
    </row>
    <row r="347" s="13" customFormat="1">
      <c r="A347" s="13"/>
      <c r="B347" s="232"/>
      <c r="C347" s="233"/>
      <c r="D347" s="234" t="s">
        <v>159</v>
      </c>
      <c r="E347" s="235" t="s">
        <v>19</v>
      </c>
      <c r="F347" s="236" t="s">
        <v>434</v>
      </c>
      <c r="G347" s="233"/>
      <c r="H347" s="235" t="s">
        <v>19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159</v>
      </c>
      <c r="AU347" s="242" t="s">
        <v>84</v>
      </c>
      <c r="AV347" s="13" t="s">
        <v>82</v>
      </c>
      <c r="AW347" s="13" t="s">
        <v>37</v>
      </c>
      <c r="AX347" s="13" t="s">
        <v>75</v>
      </c>
      <c r="AY347" s="242" t="s">
        <v>148</v>
      </c>
    </row>
    <row r="348" s="13" customFormat="1">
      <c r="A348" s="13"/>
      <c r="B348" s="232"/>
      <c r="C348" s="233"/>
      <c r="D348" s="234" t="s">
        <v>159</v>
      </c>
      <c r="E348" s="235" t="s">
        <v>19</v>
      </c>
      <c r="F348" s="236" t="s">
        <v>426</v>
      </c>
      <c r="G348" s="233"/>
      <c r="H348" s="235" t="s">
        <v>19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159</v>
      </c>
      <c r="AU348" s="242" t="s">
        <v>84</v>
      </c>
      <c r="AV348" s="13" t="s">
        <v>82</v>
      </c>
      <c r="AW348" s="13" t="s">
        <v>37</v>
      </c>
      <c r="AX348" s="13" t="s">
        <v>75</v>
      </c>
      <c r="AY348" s="242" t="s">
        <v>148</v>
      </c>
    </row>
    <row r="349" s="14" customFormat="1">
      <c r="A349" s="14"/>
      <c r="B349" s="243"/>
      <c r="C349" s="244"/>
      <c r="D349" s="234" t="s">
        <v>159</v>
      </c>
      <c r="E349" s="245" t="s">
        <v>19</v>
      </c>
      <c r="F349" s="246" t="s">
        <v>82</v>
      </c>
      <c r="G349" s="244"/>
      <c r="H349" s="247">
        <v>1</v>
      </c>
      <c r="I349" s="248"/>
      <c r="J349" s="244"/>
      <c r="K349" s="244"/>
      <c r="L349" s="249"/>
      <c r="M349" s="276"/>
      <c r="N349" s="277"/>
      <c r="O349" s="277"/>
      <c r="P349" s="277"/>
      <c r="Q349" s="277"/>
      <c r="R349" s="277"/>
      <c r="S349" s="277"/>
      <c r="T349" s="27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159</v>
      </c>
      <c r="AU349" s="253" t="s">
        <v>84</v>
      </c>
      <c r="AV349" s="14" t="s">
        <v>84</v>
      </c>
      <c r="AW349" s="14" t="s">
        <v>37</v>
      </c>
      <c r="AX349" s="14" t="s">
        <v>82</v>
      </c>
      <c r="AY349" s="253" t="s">
        <v>148</v>
      </c>
    </row>
    <row r="350" s="2" customFormat="1" ht="6.96" customHeight="1">
      <c r="A350" s="40"/>
      <c r="B350" s="61"/>
      <c r="C350" s="62"/>
      <c r="D350" s="62"/>
      <c r="E350" s="62"/>
      <c r="F350" s="62"/>
      <c r="G350" s="62"/>
      <c r="H350" s="62"/>
      <c r="I350" s="62"/>
      <c r="J350" s="62"/>
      <c r="K350" s="62"/>
      <c r="L350" s="46"/>
      <c r="M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</row>
  </sheetData>
  <sheetProtection sheet="1" autoFilter="0" formatColumns="0" formatRows="0" objects="1" scenarios="1" spinCount="100000" saltValue="6zEyHSvunX6S5+V1AupLFSq2NKTaV1HnjmahfaISmkj9wtYorh0p0tLb6cJ01/PWn/eVaAnHILJR/UE5iU3Bgg==" hashValue="SGHT0vplCKbsYoj2duezHduZALaXTCccswbTB3o0ufQvomZG2hi3sfd/Um62u4JExx624DsVk3BsQZ3xT3rs+w==" algorithmName="SHA-512" password="CC35"/>
  <autoFilter ref="C94:K34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5_02/113106123"/>
    <hyperlink ref="F104" r:id="rId2" display="https://podminky.urs.cz/item/CS_URS_2025_02/113107141"/>
    <hyperlink ref="F109" r:id="rId3" display="https://podminky.urs.cz/item/CS_URS_2025_02/121112003"/>
    <hyperlink ref="F117" r:id="rId4" display="https://podminky.urs.cz/item/CS_URS_2025_02/122251102"/>
    <hyperlink ref="F122" r:id="rId5" display="https://podminky.urs.cz/item/CS_URS_2021_01/122702119"/>
    <hyperlink ref="F128" r:id="rId6" display="https://podminky.urs.cz/item/CS_URS_2025_02/162651112"/>
    <hyperlink ref="F133" r:id="rId7" display="https://podminky.urs.cz/item/CS_URS_2025_02/181111111"/>
    <hyperlink ref="F138" r:id="rId8" display="https://podminky.urs.cz/item/CS_URS_2025_02/181351003"/>
    <hyperlink ref="F143" r:id="rId9" display="https://podminky.urs.cz/item/CS_URS_2025_02/181411141"/>
    <hyperlink ref="F154" r:id="rId10" display="https://podminky.urs.cz/item/CS_URS_2025_02/181951112"/>
    <hyperlink ref="F159" r:id="rId11" display="https://podminky.urs.cz/item/CS_URS_2025_02/183205111"/>
    <hyperlink ref="F164" r:id="rId12" display="https://podminky.urs.cz/item/CS_URS_2025_02/183403114"/>
    <hyperlink ref="F169" r:id="rId13" display="https://podminky.urs.cz/item/CS_URS_2025_02/183403153"/>
    <hyperlink ref="F174" r:id="rId14" display="https://podminky.urs.cz/item/CS_URS_2025_02/185803111"/>
    <hyperlink ref="F179" r:id="rId15" display="https://podminky.urs.cz/item/CS_URS_2025_02/185804312"/>
    <hyperlink ref="F190" r:id="rId16" display="https://podminky.urs.cz/item/CS_URS_2025_02/185851121"/>
    <hyperlink ref="F196" r:id="rId17" display="https://podminky.urs.cz/item/CS_URS_2025_02/185851129"/>
    <hyperlink ref="F203" r:id="rId18" display="https://podminky.urs.cz/item/CS_URS_2025_02/564801112"/>
    <hyperlink ref="F213" r:id="rId19" display="https://podminky.urs.cz/item/CS_URS_2025_02/564851111"/>
    <hyperlink ref="F223" r:id="rId20" display="https://podminky.urs.cz/item/CS_URS_2025_02/565175101"/>
    <hyperlink ref="F231" r:id="rId21" display="https://podminky.urs.cz/item/CS_URS_2025_02/572404111"/>
    <hyperlink ref="F239" r:id="rId22" display="https://podminky.urs.cz/item/CS_URS_2025_02/573191111"/>
    <hyperlink ref="F247" r:id="rId23" display="https://podminky.urs.cz/item/CS_URS_2025_02/578132113"/>
    <hyperlink ref="F255" r:id="rId24" display="https://podminky.urs.cz/item/CS_URS_2025_02/578132113"/>
    <hyperlink ref="F261" r:id="rId25" display="https://podminky.urs.cz/item/CS_URS_2025_02/596211110"/>
    <hyperlink ref="F273" r:id="rId26" display="https://podminky.urs.cz/item/CS_URS_2025_02/919735111"/>
    <hyperlink ref="F278" r:id="rId27" display="https://podminky.urs.cz/item/CS_URS_2025_02/979054451"/>
    <hyperlink ref="F284" r:id="rId28" display="https://podminky.urs.cz/item/CS_URS_2025_02/997221561"/>
    <hyperlink ref="F292" r:id="rId29" display="https://podminky.urs.cz/item/CS_URS_2025_02/997221611"/>
    <hyperlink ref="F300" r:id="rId30" display="https://podminky.urs.cz/item/CS_URS_2025_02/997221875"/>
    <hyperlink ref="F306" r:id="rId31" display="https://podminky.urs.cz/item/CS_URS_2025_02/998223011"/>
    <hyperlink ref="F322" r:id="rId32" display="https://podminky.urs.cz/item/CS_URS_2025_02/012303000"/>
    <hyperlink ref="F328" r:id="rId33" display="https://podminky.urs.cz/item/CS_URS_2025_02/032002000"/>
    <hyperlink ref="F333" r:id="rId34" display="https://podminky.urs.cz/item/CS_URS_2025_02/034203000"/>
    <hyperlink ref="F345" r:id="rId35" display="https://podminky.urs.cz/item/CS_URS_2025_02/072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786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ROUND((SUM(BE87:BE115)),  2)</f>
        <v>0</v>
      </c>
      <c r="G35" s="40"/>
      <c r="H35" s="40"/>
      <c r="I35" s="159">
        <v>0.20999999999999999</v>
      </c>
      <c r="J35" s="158">
        <f>ROUND(((SUM(BE87:BE115))*I35),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ROUND((SUM(BF87:BF115)),  2)</f>
        <v>0</v>
      </c>
      <c r="G36" s="40"/>
      <c r="H36" s="40"/>
      <c r="I36" s="159">
        <v>0.12</v>
      </c>
      <c r="J36" s="158">
        <f>ROUND(((SUM(BF87:BF115))*I36),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ROUND((SUM(BG87:BG115)),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ROUND((SUM(BH87:BH115)),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ROUND((SUM(BI87:BI115)),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411.4 - Kamerový dohled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436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 + R Voroněž_aktualizace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116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411.4 - Kamerový dohled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Brno</v>
      </c>
      <c r="G81" s="42"/>
      <c r="H81" s="42"/>
      <c r="I81" s="34" t="s">
        <v>23</v>
      </c>
      <c r="J81" s="74" t="str">
        <f>IF(J14="","",J14)</f>
        <v>1. 10. 2025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Brněnské komunikace, a.s.</v>
      </c>
      <c r="G83" s="42"/>
      <c r="H83" s="42"/>
      <c r="I83" s="34" t="s">
        <v>33</v>
      </c>
      <c r="J83" s="38" t="str">
        <f>E23</f>
        <v>AŽD Praha,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AŽD Praha,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134</v>
      </c>
      <c r="D86" s="190" t="s">
        <v>60</v>
      </c>
      <c r="E86" s="190" t="s">
        <v>56</v>
      </c>
      <c r="F86" s="190" t="s">
        <v>57</v>
      </c>
      <c r="G86" s="190" t="s">
        <v>135</v>
      </c>
      <c r="H86" s="190" t="s">
        <v>136</v>
      </c>
      <c r="I86" s="190" t="s">
        <v>137</v>
      </c>
      <c r="J86" s="190" t="s">
        <v>121</v>
      </c>
      <c r="K86" s="191" t="s">
        <v>138</v>
      </c>
      <c r="L86" s="192"/>
      <c r="M86" s="94" t="s">
        <v>19</v>
      </c>
      <c r="N86" s="95" t="s">
        <v>45</v>
      </c>
      <c r="O86" s="95" t="s">
        <v>139</v>
      </c>
      <c r="P86" s="95" t="s">
        <v>140</v>
      </c>
      <c r="Q86" s="95" t="s">
        <v>141</v>
      </c>
      <c r="R86" s="95" t="s">
        <v>142</v>
      </c>
      <c r="S86" s="95" t="s">
        <v>143</v>
      </c>
      <c r="T86" s="96" t="s">
        <v>144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122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167</v>
      </c>
      <c r="F88" s="201" t="s">
        <v>168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169</v>
      </c>
      <c r="AT88" s="210" t="s">
        <v>74</v>
      </c>
      <c r="AU88" s="210" t="s">
        <v>75</v>
      </c>
      <c r="AY88" s="209" t="s">
        <v>148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467</v>
      </c>
      <c r="F89" s="212" t="s">
        <v>468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SUM(P90:P115)</f>
        <v>0</v>
      </c>
      <c r="Q89" s="206"/>
      <c r="R89" s="207">
        <f>SUM(R90:R115)</f>
        <v>0</v>
      </c>
      <c r="S89" s="206"/>
      <c r="T89" s="208">
        <f>SUM(T90:T115)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169</v>
      </c>
      <c r="AT89" s="210" t="s">
        <v>74</v>
      </c>
      <c r="AU89" s="210" t="s">
        <v>82</v>
      </c>
      <c r="AY89" s="209" t="s">
        <v>148</v>
      </c>
      <c r="BK89" s="211">
        <f>SUM(BK90:BK115)</f>
        <v>0</v>
      </c>
    </row>
    <row r="90" s="2" customFormat="1" ht="33" customHeight="1">
      <c r="A90" s="40"/>
      <c r="B90" s="41"/>
      <c r="C90" s="214" t="s">
        <v>82</v>
      </c>
      <c r="D90" s="214" t="s">
        <v>150</v>
      </c>
      <c r="E90" s="215" t="s">
        <v>787</v>
      </c>
      <c r="F90" s="216" t="s">
        <v>788</v>
      </c>
      <c r="G90" s="217" t="s">
        <v>268</v>
      </c>
      <c r="H90" s="218">
        <v>1</v>
      </c>
      <c r="I90" s="219"/>
      <c r="J90" s="220">
        <f>ROUND(I90*H90,2)</f>
        <v>0</v>
      </c>
      <c r="K90" s="216" t="s">
        <v>154</v>
      </c>
      <c r="L90" s="46"/>
      <c r="M90" s="221" t="s">
        <v>19</v>
      </c>
      <c r="N90" s="222" t="s">
        <v>46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175</v>
      </c>
      <c r="AT90" s="225" t="s">
        <v>150</v>
      </c>
      <c r="AU90" s="225" t="s">
        <v>84</v>
      </c>
      <c r="AY90" s="19" t="s">
        <v>148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82</v>
      </c>
      <c r="BK90" s="226">
        <f>ROUND(I90*H90,2)</f>
        <v>0</v>
      </c>
      <c r="BL90" s="19" t="s">
        <v>175</v>
      </c>
      <c r="BM90" s="225" t="s">
        <v>789</v>
      </c>
    </row>
    <row r="91" s="2" customFormat="1">
      <c r="A91" s="40"/>
      <c r="B91" s="41"/>
      <c r="C91" s="42"/>
      <c r="D91" s="227" t="s">
        <v>157</v>
      </c>
      <c r="E91" s="42"/>
      <c r="F91" s="228" t="s">
        <v>790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157</v>
      </c>
      <c r="AU91" s="19" t="s">
        <v>84</v>
      </c>
    </row>
    <row r="92" s="13" customFormat="1">
      <c r="A92" s="13"/>
      <c r="B92" s="232"/>
      <c r="C92" s="233"/>
      <c r="D92" s="234" t="s">
        <v>159</v>
      </c>
      <c r="E92" s="235" t="s">
        <v>19</v>
      </c>
      <c r="F92" s="236" t="s">
        <v>160</v>
      </c>
      <c r="G92" s="233"/>
      <c r="H92" s="235" t="s">
        <v>19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159</v>
      </c>
      <c r="AU92" s="242" t="s">
        <v>84</v>
      </c>
      <c r="AV92" s="13" t="s">
        <v>82</v>
      </c>
      <c r="AW92" s="13" t="s">
        <v>37</v>
      </c>
      <c r="AX92" s="13" t="s">
        <v>75</v>
      </c>
      <c r="AY92" s="242" t="s">
        <v>148</v>
      </c>
    </row>
    <row r="93" s="13" customFormat="1">
      <c r="A93" s="13"/>
      <c r="B93" s="232"/>
      <c r="C93" s="233"/>
      <c r="D93" s="234" t="s">
        <v>159</v>
      </c>
      <c r="E93" s="235" t="s">
        <v>19</v>
      </c>
      <c r="F93" s="236" t="s">
        <v>791</v>
      </c>
      <c r="G93" s="233"/>
      <c r="H93" s="235" t="s">
        <v>19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159</v>
      </c>
      <c r="AU93" s="242" t="s">
        <v>84</v>
      </c>
      <c r="AV93" s="13" t="s">
        <v>82</v>
      </c>
      <c r="AW93" s="13" t="s">
        <v>37</v>
      </c>
      <c r="AX93" s="13" t="s">
        <v>75</v>
      </c>
      <c r="AY93" s="242" t="s">
        <v>148</v>
      </c>
    </row>
    <row r="94" s="14" customFormat="1">
      <c r="A94" s="14"/>
      <c r="B94" s="243"/>
      <c r="C94" s="244"/>
      <c r="D94" s="234" t="s">
        <v>159</v>
      </c>
      <c r="E94" s="245" t="s">
        <v>19</v>
      </c>
      <c r="F94" s="246" t="s">
        <v>82</v>
      </c>
      <c r="G94" s="244"/>
      <c r="H94" s="247">
        <v>1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159</v>
      </c>
      <c r="AU94" s="253" t="s">
        <v>84</v>
      </c>
      <c r="AV94" s="14" t="s">
        <v>84</v>
      </c>
      <c r="AW94" s="14" t="s">
        <v>37</v>
      </c>
      <c r="AX94" s="14" t="s">
        <v>82</v>
      </c>
      <c r="AY94" s="253" t="s">
        <v>148</v>
      </c>
    </row>
    <row r="95" s="2" customFormat="1" ht="21.75" customHeight="1">
      <c r="A95" s="40"/>
      <c r="B95" s="41"/>
      <c r="C95" s="254" t="s">
        <v>84</v>
      </c>
      <c r="D95" s="254" t="s">
        <v>167</v>
      </c>
      <c r="E95" s="255" t="s">
        <v>792</v>
      </c>
      <c r="F95" s="256" t="s">
        <v>793</v>
      </c>
      <c r="G95" s="257" t="s">
        <v>268</v>
      </c>
      <c r="H95" s="258">
        <v>1</v>
      </c>
      <c r="I95" s="259"/>
      <c r="J95" s="260">
        <f>ROUND(I95*H95,2)</f>
        <v>0</v>
      </c>
      <c r="K95" s="256" t="s">
        <v>269</v>
      </c>
      <c r="L95" s="261"/>
      <c r="M95" s="262" t="s">
        <v>19</v>
      </c>
      <c r="N95" s="263" t="s">
        <v>46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183</v>
      </c>
      <c r="AT95" s="225" t="s">
        <v>167</v>
      </c>
      <c r="AU95" s="225" t="s">
        <v>84</v>
      </c>
      <c r="AY95" s="19" t="s">
        <v>148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82</v>
      </c>
      <c r="BK95" s="226">
        <f>ROUND(I95*H95,2)</f>
        <v>0</v>
      </c>
      <c r="BL95" s="19" t="s">
        <v>175</v>
      </c>
      <c r="BM95" s="225" t="s">
        <v>794</v>
      </c>
    </row>
    <row r="96" s="13" customFormat="1">
      <c r="A96" s="13"/>
      <c r="B96" s="232"/>
      <c r="C96" s="233"/>
      <c r="D96" s="234" t="s">
        <v>159</v>
      </c>
      <c r="E96" s="235" t="s">
        <v>19</v>
      </c>
      <c r="F96" s="236" t="s">
        <v>160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159</v>
      </c>
      <c r="AU96" s="242" t="s">
        <v>84</v>
      </c>
      <c r="AV96" s="13" t="s">
        <v>82</v>
      </c>
      <c r="AW96" s="13" t="s">
        <v>37</v>
      </c>
      <c r="AX96" s="13" t="s">
        <v>75</v>
      </c>
      <c r="AY96" s="242" t="s">
        <v>148</v>
      </c>
    </row>
    <row r="97" s="13" customFormat="1">
      <c r="A97" s="13"/>
      <c r="B97" s="232"/>
      <c r="C97" s="233"/>
      <c r="D97" s="234" t="s">
        <v>159</v>
      </c>
      <c r="E97" s="235" t="s">
        <v>19</v>
      </c>
      <c r="F97" s="236" t="s">
        <v>795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159</v>
      </c>
      <c r="AU97" s="242" t="s">
        <v>84</v>
      </c>
      <c r="AV97" s="13" t="s">
        <v>82</v>
      </c>
      <c r="AW97" s="13" t="s">
        <v>37</v>
      </c>
      <c r="AX97" s="13" t="s">
        <v>75</v>
      </c>
      <c r="AY97" s="242" t="s">
        <v>148</v>
      </c>
    </row>
    <row r="98" s="14" customFormat="1">
      <c r="A98" s="14"/>
      <c r="B98" s="243"/>
      <c r="C98" s="244"/>
      <c r="D98" s="234" t="s">
        <v>159</v>
      </c>
      <c r="E98" s="245" t="s">
        <v>19</v>
      </c>
      <c r="F98" s="246" t="s">
        <v>82</v>
      </c>
      <c r="G98" s="244"/>
      <c r="H98" s="247">
        <v>1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159</v>
      </c>
      <c r="AU98" s="253" t="s">
        <v>84</v>
      </c>
      <c r="AV98" s="14" t="s">
        <v>84</v>
      </c>
      <c r="AW98" s="14" t="s">
        <v>37</v>
      </c>
      <c r="AX98" s="14" t="s">
        <v>82</v>
      </c>
      <c r="AY98" s="253" t="s">
        <v>148</v>
      </c>
    </row>
    <row r="99" s="2" customFormat="1" ht="37.8" customHeight="1">
      <c r="A99" s="40"/>
      <c r="B99" s="41"/>
      <c r="C99" s="214" t="s">
        <v>169</v>
      </c>
      <c r="D99" s="214" t="s">
        <v>150</v>
      </c>
      <c r="E99" s="215" t="s">
        <v>796</v>
      </c>
      <c r="F99" s="216" t="s">
        <v>797</v>
      </c>
      <c r="G99" s="217" t="s">
        <v>268</v>
      </c>
      <c r="H99" s="218">
        <v>1</v>
      </c>
      <c r="I99" s="219"/>
      <c r="J99" s="220">
        <f>ROUND(I99*H99,2)</f>
        <v>0</v>
      </c>
      <c r="K99" s="216" t="s">
        <v>154</v>
      </c>
      <c r="L99" s="46"/>
      <c r="M99" s="221" t="s">
        <v>19</v>
      </c>
      <c r="N99" s="222" t="s">
        <v>46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175</v>
      </c>
      <c r="AT99" s="225" t="s">
        <v>150</v>
      </c>
      <c r="AU99" s="225" t="s">
        <v>84</v>
      </c>
      <c r="AY99" s="19" t="s">
        <v>148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82</v>
      </c>
      <c r="BK99" s="226">
        <f>ROUND(I99*H99,2)</f>
        <v>0</v>
      </c>
      <c r="BL99" s="19" t="s">
        <v>175</v>
      </c>
      <c r="BM99" s="225" t="s">
        <v>798</v>
      </c>
    </row>
    <row r="100" s="2" customFormat="1">
      <c r="A100" s="40"/>
      <c r="B100" s="41"/>
      <c r="C100" s="42"/>
      <c r="D100" s="227" t="s">
        <v>157</v>
      </c>
      <c r="E100" s="42"/>
      <c r="F100" s="228" t="s">
        <v>799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157</v>
      </c>
      <c r="AU100" s="19" t="s">
        <v>84</v>
      </c>
    </row>
    <row r="101" s="13" customFormat="1">
      <c r="A101" s="13"/>
      <c r="B101" s="232"/>
      <c r="C101" s="233"/>
      <c r="D101" s="234" t="s">
        <v>159</v>
      </c>
      <c r="E101" s="235" t="s">
        <v>19</v>
      </c>
      <c r="F101" s="236" t="s">
        <v>160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159</v>
      </c>
      <c r="AU101" s="242" t="s">
        <v>84</v>
      </c>
      <c r="AV101" s="13" t="s">
        <v>82</v>
      </c>
      <c r="AW101" s="13" t="s">
        <v>37</v>
      </c>
      <c r="AX101" s="13" t="s">
        <v>75</v>
      </c>
      <c r="AY101" s="242" t="s">
        <v>148</v>
      </c>
    </row>
    <row r="102" s="13" customFormat="1">
      <c r="A102" s="13"/>
      <c r="B102" s="232"/>
      <c r="C102" s="233"/>
      <c r="D102" s="234" t="s">
        <v>159</v>
      </c>
      <c r="E102" s="235" t="s">
        <v>19</v>
      </c>
      <c r="F102" s="236" t="s">
        <v>800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159</v>
      </c>
      <c r="AU102" s="242" t="s">
        <v>84</v>
      </c>
      <c r="AV102" s="13" t="s">
        <v>82</v>
      </c>
      <c r="AW102" s="13" t="s">
        <v>37</v>
      </c>
      <c r="AX102" s="13" t="s">
        <v>75</v>
      </c>
      <c r="AY102" s="242" t="s">
        <v>148</v>
      </c>
    </row>
    <row r="103" s="13" customFormat="1">
      <c r="A103" s="13"/>
      <c r="B103" s="232"/>
      <c r="C103" s="233"/>
      <c r="D103" s="234" t="s">
        <v>159</v>
      </c>
      <c r="E103" s="235" t="s">
        <v>19</v>
      </c>
      <c r="F103" s="236" t="s">
        <v>801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159</v>
      </c>
      <c r="AU103" s="242" t="s">
        <v>84</v>
      </c>
      <c r="AV103" s="13" t="s">
        <v>82</v>
      </c>
      <c r="AW103" s="13" t="s">
        <v>37</v>
      </c>
      <c r="AX103" s="13" t="s">
        <v>75</v>
      </c>
      <c r="AY103" s="242" t="s">
        <v>148</v>
      </c>
    </row>
    <row r="104" s="14" customFormat="1">
      <c r="A104" s="14"/>
      <c r="B104" s="243"/>
      <c r="C104" s="244"/>
      <c r="D104" s="234" t="s">
        <v>159</v>
      </c>
      <c r="E104" s="245" t="s">
        <v>19</v>
      </c>
      <c r="F104" s="246" t="s">
        <v>82</v>
      </c>
      <c r="G104" s="244"/>
      <c r="H104" s="247">
        <v>1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159</v>
      </c>
      <c r="AU104" s="253" t="s">
        <v>84</v>
      </c>
      <c r="AV104" s="14" t="s">
        <v>84</v>
      </c>
      <c r="AW104" s="14" t="s">
        <v>37</v>
      </c>
      <c r="AX104" s="14" t="s">
        <v>82</v>
      </c>
      <c r="AY104" s="253" t="s">
        <v>148</v>
      </c>
    </row>
    <row r="105" s="2" customFormat="1" ht="16.5" customHeight="1">
      <c r="A105" s="40"/>
      <c r="B105" s="41"/>
      <c r="C105" s="214" t="s">
        <v>155</v>
      </c>
      <c r="D105" s="214" t="s">
        <v>150</v>
      </c>
      <c r="E105" s="215" t="s">
        <v>802</v>
      </c>
      <c r="F105" s="216" t="s">
        <v>803</v>
      </c>
      <c r="G105" s="217" t="s">
        <v>268</v>
      </c>
      <c r="H105" s="218">
        <v>1</v>
      </c>
      <c r="I105" s="219"/>
      <c r="J105" s="220">
        <f>ROUND(I105*H105,2)</f>
        <v>0</v>
      </c>
      <c r="K105" s="216" t="s">
        <v>154</v>
      </c>
      <c r="L105" s="46"/>
      <c r="M105" s="221" t="s">
        <v>19</v>
      </c>
      <c r="N105" s="222" t="s">
        <v>46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175</v>
      </c>
      <c r="AT105" s="225" t="s">
        <v>150</v>
      </c>
      <c r="AU105" s="225" t="s">
        <v>84</v>
      </c>
      <c r="AY105" s="19" t="s">
        <v>148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82</v>
      </c>
      <c r="BK105" s="226">
        <f>ROUND(I105*H105,2)</f>
        <v>0</v>
      </c>
      <c r="BL105" s="19" t="s">
        <v>175</v>
      </c>
      <c r="BM105" s="225" t="s">
        <v>804</v>
      </c>
    </row>
    <row r="106" s="2" customFormat="1">
      <c r="A106" s="40"/>
      <c r="B106" s="41"/>
      <c r="C106" s="42"/>
      <c r="D106" s="227" t="s">
        <v>157</v>
      </c>
      <c r="E106" s="42"/>
      <c r="F106" s="228" t="s">
        <v>805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84</v>
      </c>
    </row>
    <row r="107" s="13" customFormat="1">
      <c r="A107" s="13"/>
      <c r="B107" s="232"/>
      <c r="C107" s="233"/>
      <c r="D107" s="234" t="s">
        <v>159</v>
      </c>
      <c r="E107" s="235" t="s">
        <v>19</v>
      </c>
      <c r="F107" s="236" t="s">
        <v>160</v>
      </c>
      <c r="G107" s="233"/>
      <c r="H107" s="235" t="s">
        <v>19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159</v>
      </c>
      <c r="AU107" s="242" t="s">
        <v>84</v>
      </c>
      <c r="AV107" s="13" t="s">
        <v>82</v>
      </c>
      <c r="AW107" s="13" t="s">
        <v>37</v>
      </c>
      <c r="AX107" s="13" t="s">
        <v>75</v>
      </c>
      <c r="AY107" s="242" t="s">
        <v>148</v>
      </c>
    </row>
    <row r="108" s="13" customFormat="1">
      <c r="A108" s="13"/>
      <c r="B108" s="232"/>
      <c r="C108" s="233"/>
      <c r="D108" s="234" t="s">
        <v>159</v>
      </c>
      <c r="E108" s="235" t="s">
        <v>19</v>
      </c>
      <c r="F108" s="236" t="s">
        <v>800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159</v>
      </c>
      <c r="AU108" s="242" t="s">
        <v>84</v>
      </c>
      <c r="AV108" s="13" t="s">
        <v>82</v>
      </c>
      <c r="AW108" s="13" t="s">
        <v>37</v>
      </c>
      <c r="AX108" s="13" t="s">
        <v>75</v>
      </c>
      <c r="AY108" s="242" t="s">
        <v>148</v>
      </c>
    </row>
    <row r="109" s="13" customFormat="1">
      <c r="A109" s="13"/>
      <c r="B109" s="232"/>
      <c r="C109" s="233"/>
      <c r="D109" s="234" t="s">
        <v>159</v>
      </c>
      <c r="E109" s="235" t="s">
        <v>19</v>
      </c>
      <c r="F109" s="236" t="s">
        <v>801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159</v>
      </c>
      <c r="AU109" s="242" t="s">
        <v>84</v>
      </c>
      <c r="AV109" s="13" t="s">
        <v>82</v>
      </c>
      <c r="AW109" s="13" t="s">
        <v>37</v>
      </c>
      <c r="AX109" s="13" t="s">
        <v>75</v>
      </c>
      <c r="AY109" s="242" t="s">
        <v>148</v>
      </c>
    </row>
    <row r="110" s="14" customFormat="1">
      <c r="A110" s="14"/>
      <c r="B110" s="243"/>
      <c r="C110" s="244"/>
      <c r="D110" s="234" t="s">
        <v>159</v>
      </c>
      <c r="E110" s="245" t="s">
        <v>19</v>
      </c>
      <c r="F110" s="246" t="s">
        <v>82</v>
      </c>
      <c r="G110" s="244"/>
      <c r="H110" s="247">
        <v>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159</v>
      </c>
      <c r="AU110" s="253" t="s">
        <v>84</v>
      </c>
      <c r="AV110" s="14" t="s">
        <v>84</v>
      </c>
      <c r="AW110" s="14" t="s">
        <v>37</v>
      </c>
      <c r="AX110" s="14" t="s">
        <v>82</v>
      </c>
      <c r="AY110" s="253" t="s">
        <v>148</v>
      </c>
    </row>
    <row r="111" s="2" customFormat="1" ht="16.5" customHeight="1">
      <c r="A111" s="40"/>
      <c r="B111" s="41"/>
      <c r="C111" s="214" t="s">
        <v>188</v>
      </c>
      <c r="D111" s="214" t="s">
        <v>150</v>
      </c>
      <c r="E111" s="215" t="s">
        <v>806</v>
      </c>
      <c r="F111" s="216" t="s">
        <v>807</v>
      </c>
      <c r="G111" s="217" t="s">
        <v>268</v>
      </c>
      <c r="H111" s="218">
        <v>1</v>
      </c>
      <c r="I111" s="219"/>
      <c r="J111" s="220">
        <f>ROUND(I111*H111,2)</f>
        <v>0</v>
      </c>
      <c r="K111" s="216" t="s">
        <v>808</v>
      </c>
      <c r="L111" s="46"/>
      <c r="M111" s="221" t="s">
        <v>19</v>
      </c>
      <c r="N111" s="222" t="s">
        <v>46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175</v>
      </c>
      <c r="AT111" s="225" t="s">
        <v>150</v>
      </c>
      <c r="AU111" s="225" t="s">
        <v>84</v>
      </c>
      <c r="AY111" s="19" t="s">
        <v>148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82</v>
      </c>
      <c r="BK111" s="226">
        <f>ROUND(I111*H111,2)</f>
        <v>0</v>
      </c>
      <c r="BL111" s="19" t="s">
        <v>175</v>
      </c>
      <c r="BM111" s="225" t="s">
        <v>809</v>
      </c>
    </row>
    <row r="112" s="13" customFormat="1">
      <c r="A112" s="13"/>
      <c r="B112" s="232"/>
      <c r="C112" s="233"/>
      <c r="D112" s="234" t="s">
        <v>159</v>
      </c>
      <c r="E112" s="235" t="s">
        <v>19</v>
      </c>
      <c r="F112" s="236" t="s">
        <v>160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159</v>
      </c>
      <c r="AU112" s="242" t="s">
        <v>84</v>
      </c>
      <c r="AV112" s="13" t="s">
        <v>82</v>
      </c>
      <c r="AW112" s="13" t="s">
        <v>37</v>
      </c>
      <c r="AX112" s="13" t="s">
        <v>75</v>
      </c>
      <c r="AY112" s="242" t="s">
        <v>148</v>
      </c>
    </row>
    <row r="113" s="13" customFormat="1">
      <c r="A113" s="13"/>
      <c r="B113" s="232"/>
      <c r="C113" s="233"/>
      <c r="D113" s="234" t="s">
        <v>159</v>
      </c>
      <c r="E113" s="235" t="s">
        <v>19</v>
      </c>
      <c r="F113" s="236" t="s">
        <v>800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159</v>
      </c>
      <c r="AU113" s="242" t="s">
        <v>84</v>
      </c>
      <c r="AV113" s="13" t="s">
        <v>82</v>
      </c>
      <c r="AW113" s="13" t="s">
        <v>37</v>
      </c>
      <c r="AX113" s="13" t="s">
        <v>75</v>
      </c>
      <c r="AY113" s="242" t="s">
        <v>148</v>
      </c>
    </row>
    <row r="114" s="13" customFormat="1">
      <c r="A114" s="13"/>
      <c r="B114" s="232"/>
      <c r="C114" s="233"/>
      <c r="D114" s="234" t="s">
        <v>159</v>
      </c>
      <c r="E114" s="235" t="s">
        <v>19</v>
      </c>
      <c r="F114" s="236" t="s">
        <v>810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159</v>
      </c>
      <c r="AU114" s="242" t="s">
        <v>84</v>
      </c>
      <c r="AV114" s="13" t="s">
        <v>82</v>
      </c>
      <c r="AW114" s="13" t="s">
        <v>37</v>
      </c>
      <c r="AX114" s="13" t="s">
        <v>75</v>
      </c>
      <c r="AY114" s="242" t="s">
        <v>148</v>
      </c>
    </row>
    <row r="115" s="14" customFormat="1">
      <c r="A115" s="14"/>
      <c r="B115" s="243"/>
      <c r="C115" s="244"/>
      <c r="D115" s="234" t="s">
        <v>159</v>
      </c>
      <c r="E115" s="245" t="s">
        <v>19</v>
      </c>
      <c r="F115" s="246" t="s">
        <v>82</v>
      </c>
      <c r="G115" s="244"/>
      <c r="H115" s="247">
        <v>1</v>
      </c>
      <c r="I115" s="248"/>
      <c r="J115" s="244"/>
      <c r="K115" s="244"/>
      <c r="L115" s="249"/>
      <c r="M115" s="276"/>
      <c r="N115" s="277"/>
      <c r="O115" s="277"/>
      <c r="P115" s="277"/>
      <c r="Q115" s="277"/>
      <c r="R115" s="277"/>
      <c r="S115" s="277"/>
      <c r="T115" s="27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159</v>
      </c>
      <c r="AU115" s="253" t="s">
        <v>84</v>
      </c>
      <c r="AV115" s="14" t="s">
        <v>84</v>
      </c>
      <c r="AW115" s="14" t="s">
        <v>37</v>
      </c>
      <c r="AX115" s="14" t="s">
        <v>82</v>
      </c>
      <c r="AY115" s="253" t="s">
        <v>148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ygE/CB5sCuJflgt+J01sGL248D5LZULeq1iKa33w1cDh0tRzCal0030+mml6UwVuoq+stWSpw1O19YLcsZZhNQ==" hashValue="guhNlrZ5+S3A52FcuMXXapca+FRk2VOncxgIpKmkad0jApRNRdh5NAres6XA1sFRhD35rV6j/pDIeEgNp9zSOg==" algorithmName="SHA-512" password="CC35"/>
  <autoFilter ref="C86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5_02/220731022"/>
    <hyperlink ref="F100" r:id="rId2" display="https://podminky.urs.cz/item/CS_URS_2025_02/220731042"/>
    <hyperlink ref="F106" r:id="rId3" display="https://podminky.urs.cz/item/CS_URS_2025_02/2207310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116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811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ROUND((SUM(BE87:BE164)),  2)</f>
        <v>0</v>
      </c>
      <c r="G35" s="40"/>
      <c r="H35" s="40"/>
      <c r="I35" s="159">
        <v>0.20999999999999999</v>
      </c>
      <c r="J35" s="158">
        <f>ROUND(((SUM(BE87:BE164))*I35),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ROUND((SUM(BF87:BF164)),  2)</f>
        <v>0</v>
      </c>
      <c r="G36" s="40"/>
      <c r="H36" s="40"/>
      <c r="I36" s="159">
        <v>0.12</v>
      </c>
      <c r="J36" s="158">
        <f>ROUND(((SUM(BF87:BF164))*I36),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ROUND((SUM(BG87:BG164)),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ROUND((SUM(BH87:BH164)),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ROUND((SUM(BI87:BI164)),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116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411.5 - Svislé a vodorovné dopravní značení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598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 + R Voroněž_aktualizace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116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411.5 - Svislé a vodorovné dopravní značení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Brno</v>
      </c>
      <c r="G81" s="42"/>
      <c r="H81" s="42"/>
      <c r="I81" s="34" t="s">
        <v>23</v>
      </c>
      <c r="J81" s="74" t="str">
        <f>IF(J14="","",J14)</f>
        <v>1. 10. 2025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Brněnské komunikace, a.s.</v>
      </c>
      <c r="G83" s="42"/>
      <c r="H83" s="42"/>
      <c r="I83" s="34" t="s">
        <v>33</v>
      </c>
      <c r="J83" s="38" t="str">
        <f>E23</f>
        <v>AŽD Praha,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AŽD Praha,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134</v>
      </c>
      <c r="D86" s="190" t="s">
        <v>60</v>
      </c>
      <c r="E86" s="190" t="s">
        <v>56</v>
      </c>
      <c r="F86" s="190" t="s">
        <v>57</v>
      </c>
      <c r="G86" s="190" t="s">
        <v>135</v>
      </c>
      <c r="H86" s="190" t="s">
        <v>136</v>
      </c>
      <c r="I86" s="190" t="s">
        <v>137</v>
      </c>
      <c r="J86" s="190" t="s">
        <v>121</v>
      </c>
      <c r="K86" s="191" t="s">
        <v>138</v>
      </c>
      <c r="L86" s="192"/>
      <c r="M86" s="94" t="s">
        <v>19</v>
      </c>
      <c r="N86" s="95" t="s">
        <v>45</v>
      </c>
      <c r="O86" s="95" t="s">
        <v>139</v>
      </c>
      <c r="P86" s="95" t="s">
        <v>140</v>
      </c>
      <c r="Q86" s="95" t="s">
        <v>141</v>
      </c>
      <c r="R86" s="95" t="s">
        <v>142</v>
      </c>
      <c r="S86" s="95" t="s">
        <v>143</v>
      </c>
      <c r="T86" s="96" t="s">
        <v>144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1.7102900000000001</v>
      </c>
      <c r="S87" s="98"/>
      <c r="T87" s="196">
        <f>T88</f>
        <v>0.0040000000000000001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122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146</v>
      </c>
      <c r="F88" s="201" t="s">
        <v>147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1.7102900000000001</v>
      </c>
      <c r="S88" s="206"/>
      <c r="T88" s="208">
        <f>T89</f>
        <v>0.0040000000000000001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82</v>
      </c>
      <c r="AT88" s="210" t="s">
        <v>74</v>
      </c>
      <c r="AU88" s="210" t="s">
        <v>75</v>
      </c>
      <c r="AY88" s="209" t="s">
        <v>148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213</v>
      </c>
      <c r="F89" s="212" t="s">
        <v>738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SUM(P90:P164)</f>
        <v>0</v>
      </c>
      <c r="Q89" s="206"/>
      <c r="R89" s="207">
        <f>SUM(R90:R164)</f>
        <v>1.7102900000000001</v>
      </c>
      <c r="S89" s="206"/>
      <c r="T89" s="208">
        <f>SUM(T90:T164)</f>
        <v>0.0040000000000000001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82</v>
      </c>
      <c r="AY89" s="209" t="s">
        <v>148</v>
      </c>
      <c r="BK89" s="211">
        <f>SUM(BK90:BK164)</f>
        <v>0</v>
      </c>
    </row>
    <row r="90" s="2" customFormat="1" ht="16.5" customHeight="1">
      <c r="A90" s="40"/>
      <c r="B90" s="41"/>
      <c r="C90" s="214" t="s">
        <v>82</v>
      </c>
      <c r="D90" s="214" t="s">
        <v>150</v>
      </c>
      <c r="E90" s="215" t="s">
        <v>812</v>
      </c>
      <c r="F90" s="216" t="s">
        <v>813</v>
      </c>
      <c r="G90" s="217" t="s">
        <v>268</v>
      </c>
      <c r="H90" s="218">
        <v>23</v>
      </c>
      <c r="I90" s="219"/>
      <c r="J90" s="220">
        <f>ROUND(I90*H90,2)</f>
        <v>0</v>
      </c>
      <c r="K90" s="216" t="s">
        <v>154</v>
      </c>
      <c r="L90" s="46"/>
      <c r="M90" s="221" t="s">
        <v>19</v>
      </c>
      <c r="N90" s="222" t="s">
        <v>46</v>
      </c>
      <c r="O90" s="86"/>
      <c r="P90" s="223">
        <f>O90*H90</f>
        <v>0</v>
      </c>
      <c r="Q90" s="223">
        <v>0.00069999999999999999</v>
      </c>
      <c r="R90" s="223">
        <f>Q90*H90</f>
        <v>0.0161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155</v>
      </c>
      <c r="AT90" s="225" t="s">
        <v>150</v>
      </c>
      <c r="AU90" s="225" t="s">
        <v>84</v>
      </c>
      <c r="AY90" s="19" t="s">
        <v>148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82</v>
      </c>
      <c r="BK90" s="226">
        <f>ROUND(I90*H90,2)</f>
        <v>0</v>
      </c>
      <c r="BL90" s="19" t="s">
        <v>155</v>
      </c>
      <c r="BM90" s="225" t="s">
        <v>814</v>
      </c>
    </row>
    <row r="91" s="2" customFormat="1">
      <c r="A91" s="40"/>
      <c r="B91" s="41"/>
      <c r="C91" s="42"/>
      <c r="D91" s="227" t="s">
        <v>157</v>
      </c>
      <c r="E91" s="42"/>
      <c r="F91" s="228" t="s">
        <v>815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157</v>
      </c>
      <c r="AU91" s="19" t="s">
        <v>84</v>
      </c>
    </row>
    <row r="92" s="13" customFormat="1">
      <c r="A92" s="13"/>
      <c r="B92" s="232"/>
      <c r="C92" s="233"/>
      <c r="D92" s="234" t="s">
        <v>159</v>
      </c>
      <c r="E92" s="235" t="s">
        <v>19</v>
      </c>
      <c r="F92" s="236" t="s">
        <v>816</v>
      </c>
      <c r="G92" s="233"/>
      <c r="H92" s="235" t="s">
        <v>19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159</v>
      </c>
      <c r="AU92" s="242" t="s">
        <v>84</v>
      </c>
      <c r="AV92" s="13" t="s">
        <v>82</v>
      </c>
      <c r="AW92" s="13" t="s">
        <v>37</v>
      </c>
      <c r="AX92" s="13" t="s">
        <v>75</v>
      </c>
      <c r="AY92" s="242" t="s">
        <v>148</v>
      </c>
    </row>
    <row r="93" s="13" customFormat="1">
      <c r="A93" s="13"/>
      <c r="B93" s="232"/>
      <c r="C93" s="233"/>
      <c r="D93" s="234" t="s">
        <v>159</v>
      </c>
      <c r="E93" s="235" t="s">
        <v>19</v>
      </c>
      <c r="F93" s="236" t="s">
        <v>817</v>
      </c>
      <c r="G93" s="233"/>
      <c r="H93" s="235" t="s">
        <v>19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159</v>
      </c>
      <c r="AU93" s="242" t="s">
        <v>84</v>
      </c>
      <c r="AV93" s="13" t="s">
        <v>82</v>
      </c>
      <c r="AW93" s="13" t="s">
        <v>37</v>
      </c>
      <c r="AX93" s="13" t="s">
        <v>75</v>
      </c>
      <c r="AY93" s="242" t="s">
        <v>148</v>
      </c>
    </row>
    <row r="94" s="14" customFormat="1">
      <c r="A94" s="14"/>
      <c r="B94" s="243"/>
      <c r="C94" s="244"/>
      <c r="D94" s="234" t="s">
        <v>159</v>
      </c>
      <c r="E94" s="245" t="s">
        <v>19</v>
      </c>
      <c r="F94" s="246" t="s">
        <v>311</v>
      </c>
      <c r="G94" s="244"/>
      <c r="H94" s="247">
        <v>23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159</v>
      </c>
      <c r="AU94" s="253" t="s">
        <v>84</v>
      </c>
      <c r="AV94" s="14" t="s">
        <v>84</v>
      </c>
      <c r="AW94" s="14" t="s">
        <v>37</v>
      </c>
      <c r="AX94" s="14" t="s">
        <v>82</v>
      </c>
      <c r="AY94" s="253" t="s">
        <v>148</v>
      </c>
    </row>
    <row r="95" s="2" customFormat="1" ht="16.5" customHeight="1">
      <c r="A95" s="40"/>
      <c r="B95" s="41"/>
      <c r="C95" s="254" t="s">
        <v>84</v>
      </c>
      <c r="D95" s="254" t="s">
        <v>167</v>
      </c>
      <c r="E95" s="255" t="s">
        <v>818</v>
      </c>
      <c r="F95" s="256" t="s">
        <v>819</v>
      </c>
      <c r="G95" s="257" t="s">
        <v>268</v>
      </c>
      <c r="H95" s="258">
        <v>4</v>
      </c>
      <c r="I95" s="259"/>
      <c r="J95" s="260">
        <f>ROUND(I95*H95,2)</f>
        <v>0</v>
      </c>
      <c r="K95" s="256" t="s">
        <v>154</v>
      </c>
      <c r="L95" s="261"/>
      <c r="M95" s="262" t="s">
        <v>19</v>
      </c>
      <c r="N95" s="263" t="s">
        <v>46</v>
      </c>
      <c r="O95" s="86"/>
      <c r="P95" s="223">
        <f>O95*H95</f>
        <v>0</v>
      </c>
      <c r="Q95" s="223">
        <v>0.0025000000000000001</v>
      </c>
      <c r="R95" s="223">
        <f>Q95*H95</f>
        <v>0.01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208</v>
      </c>
      <c r="AT95" s="225" t="s">
        <v>167</v>
      </c>
      <c r="AU95" s="225" t="s">
        <v>84</v>
      </c>
      <c r="AY95" s="19" t="s">
        <v>148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82</v>
      </c>
      <c r="BK95" s="226">
        <f>ROUND(I95*H95,2)</f>
        <v>0</v>
      </c>
      <c r="BL95" s="19" t="s">
        <v>155</v>
      </c>
      <c r="BM95" s="225" t="s">
        <v>820</v>
      </c>
    </row>
    <row r="96" s="13" customFormat="1">
      <c r="A96" s="13"/>
      <c r="B96" s="232"/>
      <c r="C96" s="233"/>
      <c r="D96" s="234" t="s">
        <v>159</v>
      </c>
      <c r="E96" s="235" t="s">
        <v>19</v>
      </c>
      <c r="F96" s="236" t="s">
        <v>816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159</v>
      </c>
      <c r="AU96" s="242" t="s">
        <v>84</v>
      </c>
      <c r="AV96" s="13" t="s">
        <v>82</v>
      </c>
      <c r="AW96" s="13" t="s">
        <v>37</v>
      </c>
      <c r="AX96" s="13" t="s">
        <v>75</v>
      </c>
      <c r="AY96" s="242" t="s">
        <v>148</v>
      </c>
    </row>
    <row r="97" s="13" customFormat="1">
      <c r="A97" s="13"/>
      <c r="B97" s="232"/>
      <c r="C97" s="233"/>
      <c r="D97" s="234" t="s">
        <v>159</v>
      </c>
      <c r="E97" s="235" t="s">
        <v>19</v>
      </c>
      <c r="F97" s="236" t="s">
        <v>817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159</v>
      </c>
      <c r="AU97" s="242" t="s">
        <v>84</v>
      </c>
      <c r="AV97" s="13" t="s">
        <v>82</v>
      </c>
      <c r="AW97" s="13" t="s">
        <v>37</v>
      </c>
      <c r="AX97" s="13" t="s">
        <v>75</v>
      </c>
      <c r="AY97" s="242" t="s">
        <v>148</v>
      </c>
    </row>
    <row r="98" s="14" customFormat="1">
      <c r="A98" s="14"/>
      <c r="B98" s="243"/>
      <c r="C98" s="244"/>
      <c r="D98" s="234" t="s">
        <v>159</v>
      </c>
      <c r="E98" s="245" t="s">
        <v>19</v>
      </c>
      <c r="F98" s="246" t="s">
        <v>155</v>
      </c>
      <c r="G98" s="244"/>
      <c r="H98" s="247">
        <v>4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159</v>
      </c>
      <c r="AU98" s="253" t="s">
        <v>84</v>
      </c>
      <c r="AV98" s="14" t="s">
        <v>84</v>
      </c>
      <c r="AW98" s="14" t="s">
        <v>37</v>
      </c>
      <c r="AX98" s="14" t="s">
        <v>82</v>
      </c>
      <c r="AY98" s="253" t="s">
        <v>148</v>
      </c>
    </row>
    <row r="99" s="2" customFormat="1" ht="16.5" customHeight="1">
      <c r="A99" s="40"/>
      <c r="B99" s="41"/>
      <c r="C99" s="254" t="s">
        <v>169</v>
      </c>
      <c r="D99" s="254" t="s">
        <v>167</v>
      </c>
      <c r="E99" s="255" t="s">
        <v>821</v>
      </c>
      <c r="F99" s="256" t="s">
        <v>822</v>
      </c>
      <c r="G99" s="257" t="s">
        <v>268</v>
      </c>
      <c r="H99" s="258">
        <v>7</v>
      </c>
      <c r="I99" s="259"/>
      <c r="J99" s="260">
        <f>ROUND(I99*H99,2)</f>
        <v>0</v>
      </c>
      <c r="K99" s="256" t="s">
        <v>154</v>
      </c>
      <c r="L99" s="261"/>
      <c r="M99" s="262" t="s">
        <v>19</v>
      </c>
      <c r="N99" s="263" t="s">
        <v>46</v>
      </c>
      <c r="O99" s="86"/>
      <c r="P99" s="223">
        <f>O99*H99</f>
        <v>0</v>
      </c>
      <c r="Q99" s="223">
        <v>0.0016999999999999999</v>
      </c>
      <c r="R99" s="223">
        <f>Q99*H99</f>
        <v>0.011899999999999999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208</v>
      </c>
      <c r="AT99" s="225" t="s">
        <v>167</v>
      </c>
      <c r="AU99" s="225" t="s">
        <v>84</v>
      </c>
      <c r="AY99" s="19" t="s">
        <v>148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82</v>
      </c>
      <c r="BK99" s="226">
        <f>ROUND(I99*H99,2)</f>
        <v>0</v>
      </c>
      <c r="BL99" s="19" t="s">
        <v>155</v>
      </c>
      <c r="BM99" s="225" t="s">
        <v>823</v>
      </c>
    </row>
    <row r="100" s="13" customFormat="1">
      <c r="A100" s="13"/>
      <c r="B100" s="232"/>
      <c r="C100" s="233"/>
      <c r="D100" s="234" t="s">
        <v>159</v>
      </c>
      <c r="E100" s="235" t="s">
        <v>19</v>
      </c>
      <c r="F100" s="236" t="s">
        <v>816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159</v>
      </c>
      <c r="AU100" s="242" t="s">
        <v>84</v>
      </c>
      <c r="AV100" s="13" t="s">
        <v>82</v>
      </c>
      <c r="AW100" s="13" t="s">
        <v>37</v>
      </c>
      <c r="AX100" s="13" t="s">
        <v>75</v>
      </c>
      <c r="AY100" s="242" t="s">
        <v>148</v>
      </c>
    </row>
    <row r="101" s="13" customFormat="1">
      <c r="A101" s="13"/>
      <c r="B101" s="232"/>
      <c r="C101" s="233"/>
      <c r="D101" s="234" t="s">
        <v>159</v>
      </c>
      <c r="E101" s="235" t="s">
        <v>19</v>
      </c>
      <c r="F101" s="236" t="s">
        <v>817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159</v>
      </c>
      <c r="AU101" s="242" t="s">
        <v>84</v>
      </c>
      <c r="AV101" s="13" t="s">
        <v>82</v>
      </c>
      <c r="AW101" s="13" t="s">
        <v>37</v>
      </c>
      <c r="AX101" s="13" t="s">
        <v>75</v>
      </c>
      <c r="AY101" s="242" t="s">
        <v>148</v>
      </c>
    </row>
    <row r="102" s="14" customFormat="1">
      <c r="A102" s="14"/>
      <c r="B102" s="243"/>
      <c r="C102" s="244"/>
      <c r="D102" s="234" t="s">
        <v>159</v>
      </c>
      <c r="E102" s="245" t="s">
        <v>19</v>
      </c>
      <c r="F102" s="246" t="s">
        <v>201</v>
      </c>
      <c r="G102" s="244"/>
      <c r="H102" s="247">
        <v>7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159</v>
      </c>
      <c r="AU102" s="253" t="s">
        <v>84</v>
      </c>
      <c r="AV102" s="14" t="s">
        <v>84</v>
      </c>
      <c r="AW102" s="14" t="s">
        <v>37</v>
      </c>
      <c r="AX102" s="14" t="s">
        <v>82</v>
      </c>
      <c r="AY102" s="253" t="s">
        <v>148</v>
      </c>
    </row>
    <row r="103" s="2" customFormat="1" ht="16.5" customHeight="1">
      <c r="A103" s="40"/>
      <c r="B103" s="41"/>
      <c r="C103" s="254" t="s">
        <v>155</v>
      </c>
      <c r="D103" s="254" t="s">
        <v>167</v>
      </c>
      <c r="E103" s="255" t="s">
        <v>824</v>
      </c>
      <c r="F103" s="256" t="s">
        <v>825</v>
      </c>
      <c r="G103" s="257" t="s">
        <v>268</v>
      </c>
      <c r="H103" s="258">
        <v>1</v>
      </c>
      <c r="I103" s="259"/>
      <c r="J103" s="260">
        <f>ROUND(I103*H103,2)</f>
        <v>0</v>
      </c>
      <c r="K103" s="256" t="s">
        <v>154</v>
      </c>
      <c r="L103" s="261"/>
      <c r="M103" s="262" t="s">
        <v>19</v>
      </c>
      <c r="N103" s="263" t="s">
        <v>46</v>
      </c>
      <c r="O103" s="86"/>
      <c r="P103" s="223">
        <f>O103*H103</f>
        <v>0</v>
      </c>
      <c r="Q103" s="223">
        <v>0.0012999999999999999</v>
      </c>
      <c r="R103" s="223">
        <f>Q103*H103</f>
        <v>0.0012999999999999999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208</v>
      </c>
      <c r="AT103" s="225" t="s">
        <v>167</v>
      </c>
      <c r="AU103" s="225" t="s">
        <v>84</v>
      </c>
      <c r="AY103" s="19" t="s">
        <v>148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82</v>
      </c>
      <c r="BK103" s="226">
        <f>ROUND(I103*H103,2)</f>
        <v>0</v>
      </c>
      <c r="BL103" s="19" t="s">
        <v>155</v>
      </c>
      <c r="BM103" s="225" t="s">
        <v>826</v>
      </c>
    </row>
    <row r="104" s="13" customFormat="1">
      <c r="A104" s="13"/>
      <c r="B104" s="232"/>
      <c r="C104" s="233"/>
      <c r="D104" s="234" t="s">
        <v>159</v>
      </c>
      <c r="E104" s="235" t="s">
        <v>19</v>
      </c>
      <c r="F104" s="236" t="s">
        <v>816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159</v>
      </c>
      <c r="AU104" s="242" t="s">
        <v>84</v>
      </c>
      <c r="AV104" s="13" t="s">
        <v>82</v>
      </c>
      <c r="AW104" s="13" t="s">
        <v>37</v>
      </c>
      <c r="AX104" s="13" t="s">
        <v>75</v>
      </c>
      <c r="AY104" s="242" t="s">
        <v>148</v>
      </c>
    </row>
    <row r="105" s="13" customFormat="1">
      <c r="A105" s="13"/>
      <c r="B105" s="232"/>
      <c r="C105" s="233"/>
      <c r="D105" s="234" t="s">
        <v>159</v>
      </c>
      <c r="E105" s="235" t="s">
        <v>19</v>
      </c>
      <c r="F105" s="236" t="s">
        <v>817</v>
      </c>
      <c r="G105" s="233"/>
      <c r="H105" s="235" t="s">
        <v>19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159</v>
      </c>
      <c r="AU105" s="242" t="s">
        <v>84</v>
      </c>
      <c r="AV105" s="13" t="s">
        <v>82</v>
      </c>
      <c r="AW105" s="13" t="s">
        <v>37</v>
      </c>
      <c r="AX105" s="13" t="s">
        <v>75</v>
      </c>
      <c r="AY105" s="242" t="s">
        <v>148</v>
      </c>
    </row>
    <row r="106" s="14" customFormat="1">
      <c r="A106" s="14"/>
      <c r="B106" s="243"/>
      <c r="C106" s="244"/>
      <c r="D106" s="234" t="s">
        <v>159</v>
      </c>
      <c r="E106" s="245" t="s">
        <v>19</v>
      </c>
      <c r="F106" s="246" t="s">
        <v>82</v>
      </c>
      <c r="G106" s="244"/>
      <c r="H106" s="247">
        <v>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159</v>
      </c>
      <c r="AU106" s="253" t="s">
        <v>84</v>
      </c>
      <c r="AV106" s="14" t="s">
        <v>84</v>
      </c>
      <c r="AW106" s="14" t="s">
        <v>37</v>
      </c>
      <c r="AX106" s="14" t="s">
        <v>82</v>
      </c>
      <c r="AY106" s="253" t="s">
        <v>148</v>
      </c>
    </row>
    <row r="107" s="2" customFormat="1" ht="16.5" customHeight="1">
      <c r="A107" s="40"/>
      <c r="B107" s="41"/>
      <c r="C107" s="254" t="s">
        <v>188</v>
      </c>
      <c r="D107" s="254" t="s">
        <v>167</v>
      </c>
      <c r="E107" s="255" t="s">
        <v>827</v>
      </c>
      <c r="F107" s="256" t="s">
        <v>828</v>
      </c>
      <c r="G107" s="257" t="s">
        <v>268</v>
      </c>
      <c r="H107" s="258">
        <v>11</v>
      </c>
      <c r="I107" s="259"/>
      <c r="J107" s="260">
        <f>ROUND(I107*H107,2)</f>
        <v>0</v>
      </c>
      <c r="K107" s="256" t="s">
        <v>154</v>
      </c>
      <c r="L107" s="261"/>
      <c r="M107" s="262" t="s">
        <v>19</v>
      </c>
      <c r="N107" s="263" t="s">
        <v>46</v>
      </c>
      <c r="O107" s="86"/>
      <c r="P107" s="223">
        <f>O107*H107</f>
        <v>0</v>
      </c>
      <c r="Q107" s="223">
        <v>0.0035000000000000001</v>
      </c>
      <c r="R107" s="223">
        <f>Q107*H107</f>
        <v>0.0385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208</v>
      </c>
      <c r="AT107" s="225" t="s">
        <v>167</v>
      </c>
      <c r="AU107" s="225" t="s">
        <v>84</v>
      </c>
      <c r="AY107" s="19" t="s">
        <v>148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82</v>
      </c>
      <c r="BK107" s="226">
        <f>ROUND(I107*H107,2)</f>
        <v>0</v>
      </c>
      <c r="BL107" s="19" t="s">
        <v>155</v>
      </c>
      <c r="BM107" s="225" t="s">
        <v>829</v>
      </c>
    </row>
    <row r="108" s="13" customFormat="1">
      <c r="A108" s="13"/>
      <c r="B108" s="232"/>
      <c r="C108" s="233"/>
      <c r="D108" s="234" t="s">
        <v>159</v>
      </c>
      <c r="E108" s="235" t="s">
        <v>19</v>
      </c>
      <c r="F108" s="236" t="s">
        <v>816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159</v>
      </c>
      <c r="AU108" s="242" t="s">
        <v>84</v>
      </c>
      <c r="AV108" s="13" t="s">
        <v>82</v>
      </c>
      <c r="AW108" s="13" t="s">
        <v>37</v>
      </c>
      <c r="AX108" s="13" t="s">
        <v>75</v>
      </c>
      <c r="AY108" s="242" t="s">
        <v>148</v>
      </c>
    </row>
    <row r="109" s="13" customFormat="1">
      <c r="A109" s="13"/>
      <c r="B109" s="232"/>
      <c r="C109" s="233"/>
      <c r="D109" s="234" t="s">
        <v>159</v>
      </c>
      <c r="E109" s="235" t="s">
        <v>19</v>
      </c>
      <c r="F109" s="236" t="s">
        <v>817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159</v>
      </c>
      <c r="AU109" s="242" t="s">
        <v>84</v>
      </c>
      <c r="AV109" s="13" t="s">
        <v>82</v>
      </c>
      <c r="AW109" s="13" t="s">
        <v>37</v>
      </c>
      <c r="AX109" s="13" t="s">
        <v>75</v>
      </c>
      <c r="AY109" s="242" t="s">
        <v>148</v>
      </c>
    </row>
    <row r="110" s="14" customFormat="1">
      <c r="A110" s="14"/>
      <c r="B110" s="243"/>
      <c r="C110" s="244"/>
      <c r="D110" s="234" t="s">
        <v>159</v>
      </c>
      <c r="E110" s="245" t="s">
        <v>19</v>
      </c>
      <c r="F110" s="246" t="s">
        <v>227</v>
      </c>
      <c r="G110" s="244"/>
      <c r="H110" s="247">
        <v>11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159</v>
      </c>
      <c r="AU110" s="253" t="s">
        <v>84</v>
      </c>
      <c r="AV110" s="14" t="s">
        <v>84</v>
      </c>
      <c r="AW110" s="14" t="s">
        <v>37</v>
      </c>
      <c r="AX110" s="14" t="s">
        <v>82</v>
      </c>
      <c r="AY110" s="253" t="s">
        <v>148</v>
      </c>
    </row>
    <row r="111" s="2" customFormat="1" ht="16.5" customHeight="1">
      <c r="A111" s="40"/>
      <c r="B111" s="41"/>
      <c r="C111" s="214" t="s">
        <v>195</v>
      </c>
      <c r="D111" s="214" t="s">
        <v>150</v>
      </c>
      <c r="E111" s="215" t="s">
        <v>830</v>
      </c>
      <c r="F111" s="216" t="s">
        <v>831</v>
      </c>
      <c r="G111" s="217" t="s">
        <v>268</v>
      </c>
      <c r="H111" s="218">
        <v>12</v>
      </c>
      <c r="I111" s="219"/>
      <c r="J111" s="220">
        <f>ROUND(I111*H111,2)</f>
        <v>0</v>
      </c>
      <c r="K111" s="216" t="s">
        <v>154</v>
      </c>
      <c r="L111" s="46"/>
      <c r="M111" s="221" t="s">
        <v>19</v>
      </c>
      <c r="N111" s="222" t="s">
        <v>46</v>
      </c>
      <c r="O111" s="86"/>
      <c r="P111" s="223">
        <f>O111*H111</f>
        <v>0</v>
      </c>
      <c r="Q111" s="223">
        <v>0.10940999999999999</v>
      </c>
      <c r="R111" s="223">
        <f>Q111*H111</f>
        <v>1.3129199999999999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155</v>
      </c>
      <c r="AT111" s="225" t="s">
        <v>150</v>
      </c>
      <c r="AU111" s="225" t="s">
        <v>84</v>
      </c>
      <c r="AY111" s="19" t="s">
        <v>148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82</v>
      </c>
      <c r="BK111" s="226">
        <f>ROUND(I111*H111,2)</f>
        <v>0</v>
      </c>
      <c r="BL111" s="19" t="s">
        <v>155</v>
      </c>
      <c r="BM111" s="225" t="s">
        <v>832</v>
      </c>
    </row>
    <row r="112" s="2" customFormat="1">
      <c r="A112" s="40"/>
      <c r="B112" s="41"/>
      <c r="C112" s="42"/>
      <c r="D112" s="227" t="s">
        <v>157</v>
      </c>
      <c r="E112" s="42"/>
      <c r="F112" s="228" t="s">
        <v>833</v>
      </c>
      <c r="G112" s="42"/>
      <c r="H112" s="42"/>
      <c r="I112" s="229"/>
      <c r="J112" s="42"/>
      <c r="K112" s="42"/>
      <c r="L112" s="46"/>
      <c r="M112" s="230"/>
      <c r="N112" s="231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157</v>
      </c>
      <c r="AU112" s="19" t="s">
        <v>84</v>
      </c>
    </row>
    <row r="113" s="13" customFormat="1">
      <c r="A113" s="13"/>
      <c r="B113" s="232"/>
      <c r="C113" s="233"/>
      <c r="D113" s="234" t="s">
        <v>159</v>
      </c>
      <c r="E113" s="235" t="s">
        <v>19</v>
      </c>
      <c r="F113" s="236" t="s">
        <v>816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159</v>
      </c>
      <c r="AU113" s="242" t="s">
        <v>84</v>
      </c>
      <c r="AV113" s="13" t="s">
        <v>82</v>
      </c>
      <c r="AW113" s="13" t="s">
        <v>37</v>
      </c>
      <c r="AX113" s="13" t="s">
        <v>75</v>
      </c>
      <c r="AY113" s="242" t="s">
        <v>148</v>
      </c>
    </row>
    <row r="114" s="13" customFormat="1">
      <c r="A114" s="13"/>
      <c r="B114" s="232"/>
      <c r="C114" s="233"/>
      <c r="D114" s="234" t="s">
        <v>159</v>
      </c>
      <c r="E114" s="235" t="s">
        <v>19</v>
      </c>
      <c r="F114" s="236" t="s">
        <v>834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159</v>
      </c>
      <c r="AU114" s="242" t="s">
        <v>84</v>
      </c>
      <c r="AV114" s="13" t="s">
        <v>82</v>
      </c>
      <c r="AW114" s="13" t="s">
        <v>37</v>
      </c>
      <c r="AX114" s="13" t="s">
        <v>75</v>
      </c>
      <c r="AY114" s="242" t="s">
        <v>148</v>
      </c>
    </row>
    <row r="115" s="14" customFormat="1">
      <c r="A115" s="14"/>
      <c r="B115" s="243"/>
      <c r="C115" s="244"/>
      <c r="D115" s="234" t="s">
        <v>159</v>
      </c>
      <c r="E115" s="245" t="s">
        <v>19</v>
      </c>
      <c r="F115" s="246" t="s">
        <v>8</v>
      </c>
      <c r="G115" s="244"/>
      <c r="H115" s="247">
        <v>12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159</v>
      </c>
      <c r="AU115" s="253" t="s">
        <v>84</v>
      </c>
      <c r="AV115" s="14" t="s">
        <v>84</v>
      </c>
      <c r="AW115" s="14" t="s">
        <v>37</v>
      </c>
      <c r="AX115" s="14" t="s">
        <v>82</v>
      </c>
      <c r="AY115" s="253" t="s">
        <v>148</v>
      </c>
    </row>
    <row r="116" s="2" customFormat="1" ht="16.5" customHeight="1">
      <c r="A116" s="40"/>
      <c r="B116" s="41"/>
      <c r="C116" s="254" t="s">
        <v>201</v>
      </c>
      <c r="D116" s="254" t="s">
        <v>167</v>
      </c>
      <c r="E116" s="255" t="s">
        <v>835</v>
      </c>
      <c r="F116" s="256" t="s">
        <v>836</v>
      </c>
      <c r="G116" s="257" t="s">
        <v>268</v>
      </c>
      <c r="H116" s="258">
        <v>12</v>
      </c>
      <c r="I116" s="259"/>
      <c r="J116" s="260">
        <f>ROUND(I116*H116,2)</f>
        <v>0</v>
      </c>
      <c r="K116" s="256" t="s">
        <v>154</v>
      </c>
      <c r="L116" s="261"/>
      <c r="M116" s="262" t="s">
        <v>19</v>
      </c>
      <c r="N116" s="263" t="s">
        <v>46</v>
      </c>
      <c r="O116" s="86"/>
      <c r="P116" s="223">
        <f>O116*H116</f>
        <v>0</v>
      </c>
      <c r="Q116" s="223">
        <v>0.0061000000000000004</v>
      </c>
      <c r="R116" s="223">
        <f>Q116*H116</f>
        <v>0.073200000000000001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208</v>
      </c>
      <c r="AT116" s="225" t="s">
        <v>167</v>
      </c>
      <c r="AU116" s="225" t="s">
        <v>84</v>
      </c>
      <c r="AY116" s="19" t="s">
        <v>148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82</v>
      </c>
      <c r="BK116" s="226">
        <f>ROUND(I116*H116,2)</f>
        <v>0</v>
      </c>
      <c r="BL116" s="19" t="s">
        <v>155</v>
      </c>
      <c r="BM116" s="225" t="s">
        <v>837</v>
      </c>
    </row>
    <row r="117" s="13" customFormat="1">
      <c r="A117" s="13"/>
      <c r="B117" s="232"/>
      <c r="C117" s="233"/>
      <c r="D117" s="234" t="s">
        <v>159</v>
      </c>
      <c r="E117" s="235" t="s">
        <v>19</v>
      </c>
      <c r="F117" s="236" t="s">
        <v>816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159</v>
      </c>
      <c r="AU117" s="242" t="s">
        <v>84</v>
      </c>
      <c r="AV117" s="13" t="s">
        <v>82</v>
      </c>
      <c r="AW117" s="13" t="s">
        <v>37</v>
      </c>
      <c r="AX117" s="13" t="s">
        <v>75</v>
      </c>
      <c r="AY117" s="242" t="s">
        <v>148</v>
      </c>
    </row>
    <row r="118" s="13" customFormat="1">
      <c r="A118" s="13"/>
      <c r="B118" s="232"/>
      <c r="C118" s="233"/>
      <c r="D118" s="234" t="s">
        <v>159</v>
      </c>
      <c r="E118" s="235" t="s">
        <v>19</v>
      </c>
      <c r="F118" s="236" t="s">
        <v>834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159</v>
      </c>
      <c r="AU118" s="242" t="s">
        <v>84</v>
      </c>
      <c r="AV118" s="13" t="s">
        <v>82</v>
      </c>
      <c r="AW118" s="13" t="s">
        <v>37</v>
      </c>
      <c r="AX118" s="13" t="s">
        <v>75</v>
      </c>
      <c r="AY118" s="242" t="s">
        <v>148</v>
      </c>
    </row>
    <row r="119" s="14" customFormat="1">
      <c r="A119" s="14"/>
      <c r="B119" s="243"/>
      <c r="C119" s="244"/>
      <c r="D119" s="234" t="s">
        <v>159</v>
      </c>
      <c r="E119" s="245" t="s">
        <v>19</v>
      </c>
      <c r="F119" s="246" t="s">
        <v>8</v>
      </c>
      <c r="G119" s="244"/>
      <c r="H119" s="247">
        <v>12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159</v>
      </c>
      <c r="AU119" s="253" t="s">
        <v>84</v>
      </c>
      <c r="AV119" s="14" t="s">
        <v>84</v>
      </c>
      <c r="AW119" s="14" t="s">
        <v>37</v>
      </c>
      <c r="AX119" s="14" t="s">
        <v>82</v>
      </c>
      <c r="AY119" s="253" t="s">
        <v>148</v>
      </c>
    </row>
    <row r="120" s="2" customFormat="1" ht="16.5" customHeight="1">
      <c r="A120" s="40"/>
      <c r="B120" s="41"/>
      <c r="C120" s="214" t="s">
        <v>208</v>
      </c>
      <c r="D120" s="214" t="s">
        <v>150</v>
      </c>
      <c r="E120" s="215" t="s">
        <v>838</v>
      </c>
      <c r="F120" s="216" t="s">
        <v>839</v>
      </c>
      <c r="G120" s="217" t="s">
        <v>174</v>
      </c>
      <c r="H120" s="218">
        <v>892</v>
      </c>
      <c r="I120" s="219"/>
      <c r="J120" s="220">
        <f>ROUND(I120*H120,2)</f>
        <v>0</v>
      </c>
      <c r="K120" s="216" t="s">
        <v>154</v>
      </c>
      <c r="L120" s="46"/>
      <c r="M120" s="221" t="s">
        <v>19</v>
      </c>
      <c r="N120" s="222" t="s">
        <v>46</v>
      </c>
      <c r="O120" s="86"/>
      <c r="P120" s="223">
        <f>O120*H120</f>
        <v>0</v>
      </c>
      <c r="Q120" s="223">
        <v>0.00020000000000000001</v>
      </c>
      <c r="R120" s="223">
        <f>Q120*H120</f>
        <v>0.1784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155</v>
      </c>
      <c r="AT120" s="225" t="s">
        <v>150</v>
      </c>
      <c r="AU120" s="225" t="s">
        <v>84</v>
      </c>
      <c r="AY120" s="19" t="s">
        <v>148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82</v>
      </c>
      <c r="BK120" s="226">
        <f>ROUND(I120*H120,2)</f>
        <v>0</v>
      </c>
      <c r="BL120" s="19" t="s">
        <v>155</v>
      </c>
      <c r="BM120" s="225" t="s">
        <v>840</v>
      </c>
    </row>
    <row r="121" s="2" customFormat="1">
      <c r="A121" s="40"/>
      <c r="B121" s="41"/>
      <c r="C121" s="42"/>
      <c r="D121" s="227" t="s">
        <v>157</v>
      </c>
      <c r="E121" s="42"/>
      <c r="F121" s="228" t="s">
        <v>841</v>
      </c>
      <c r="G121" s="42"/>
      <c r="H121" s="42"/>
      <c r="I121" s="229"/>
      <c r="J121" s="42"/>
      <c r="K121" s="42"/>
      <c r="L121" s="46"/>
      <c r="M121" s="230"/>
      <c r="N121" s="231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157</v>
      </c>
      <c r="AU121" s="19" t="s">
        <v>84</v>
      </c>
    </row>
    <row r="122" s="13" customFormat="1">
      <c r="A122" s="13"/>
      <c r="B122" s="232"/>
      <c r="C122" s="233"/>
      <c r="D122" s="234" t="s">
        <v>159</v>
      </c>
      <c r="E122" s="235" t="s">
        <v>19</v>
      </c>
      <c r="F122" s="236" t="s">
        <v>816</v>
      </c>
      <c r="G122" s="233"/>
      <c r="H122" s="235" t="s">
        <v>19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159</v>
      </c>
      <c r="AU122" s="242" t="s">
        <v>84</v>
      </c>
      <c r="AV122" s="13" t="s">
        <v>82</v>
      </c>
      <c r="AW122" s="13" t="s">
        <v>37</v>
      </c>
      <c r="AX122" s="13" t="s">
        <v>75</v>
      </c>
      <c r="AY122" s="242" t="s">
        <v>148</v>
      </c>
    </row>
    <row r="123" s="13" customFormat="1">
      <c r="A123" s="13"/>
      <c r="B123" s="232"/>
      <c r="C123" s="233"/>
      <c r="D123" s="234" t="s">
        <v>159</v>
      </c>
      <c r="E123" s="235" t="s">
        <v>19</v>
      </c>
      <c r="F123" s="236" t="s">
        <v>842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159</v>
      </c>
      <c r="AU123" s="242" t="s">
        <v>84</v>
      </c>
      <c r="AV123" s="13" t="s">
        <v>82</v>
      </c>
      <c r="AW123" s="13" t="s">
        <v>37</v>
      </c>
      <c r="AX123" s="13" t="s">
        <v>75</v>
      </c>
      <c r="AY123" s="242" t="s">
        <v>148</v>
      </c>
    </row>
    <row r="124" s="14" customFormat="1">
      <c r="A124" s="14"/>
      <c r="B124" s="243"/>
      <c r="C124" s="244"/>
      <c r="D124" s="234" t="s">
        <v>159</v>
      </c>
      <c r="E124" s="245" t="s">
        <v>19</v>
      </c>
      <c r="F124" s="246" t="s">
        <v>843</v>
      </c>
      <c r="G124" s="244"/>
      <c r="H124" s="247">
        <v>179.5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159</v>
      </c>
      <c r="AU124" s="253" t="s">
        <v>84</v>
      </c>
      <c r="AV124" s="14" t="s">
        <v>84</v>
      </c>
      <c r="AW124" s="14" t="s">
        <v>37</v>
      </c>
      <c r="AX124" s="14" t="s">
        <v>75</v>
      </c>
      <c r="AY124" s="253" t="s">
        <v>148</v>
      </c>
    </row>
    <row r="125" s="14" customFormat="1">
      <c r="A125" s="14"/>
      <c r="B125" s="243"/>
      <c r="C125" s="244"/>
      <c r="D125" s="234" t="s">
        <v>159</v>
      </c>
      <c r="E125" s="245" t="s">
        <v>19</v>
      </c>
      <c r="F125" s="246" t="s">
        <v>844</v>
      </c>
      <c r="G125" s="244"/>
      <c r="H125" s="247">
        <v>96.5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159</v>
      </c>
      <c r="AU125" s="253" t="s">
        <v>84</v>
      </c>
      <c r="AV125" s="14" t="s">
        <v>84</v>
      </c>
      <c r="AW125" s="14" t="s">
        <v>37</v>
      </c>
      <c r="AX125" s="14" t="s">
        <v>75</v>
      </c>
      <c r="AY125" s="253" t="s">
        <v>148</v>
      </c>
    </row>
    <row r="126" s="14" customFormat="1">
      <c r="A126" s="14"/>
      <c r="B126" s="243"/>
      <c r="C126" s="244"/>
      <c r="D126" s="234" t="s">
        <v>159</v>
      </c>
      <c r="E126" s="245" t="s">
        <v>19</v>
      </c>
      <c r="F126" s="246" t="s">
        <v>290</v>
      </c>
      <c r="G126" s="244"/>
      <c r="H126" s="247">
        <v>20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159</v>
      </c>
      <c r="AU126" s="253" t="s">
        <v>84</v>
      </c>
      <c r="AV126" s="14" t="s">
        <v>84</v>
      </c>
      <c r="AW126" s="14" t="s">
        <v>37</v>
      </c>
      <c r="AX126" s="14" t="s">
        <v>75</v>
      </c>
      <c r="AY126" s="253" t="s">
        <v>148</v>
      </c>
    </row>
    <row r="127" s="14" customFormat="1">
      <c r="A127" s="14"/>
      <c r="B127" s="243"/>
      <c r="C127" s="244"/>
      <c r="D127" s="234" t="s">
        <v>159</v>
      </c>
      <c r="E127" s="245" t="s">
        <v>19</v>
      </c>
      <c r="F127" s="246" t="s">
        <v>845</v>
      </c>
      <c r="G127" s="244"/>
      <c r="H127" s="247">
        <v>161.5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159</v>
      </c>
      <c r="AU127" s="253" t="s">
        <v>84</v>
      </c>
      <c r="AV127" s="14" t="s">
        <v>84</v>
      </c>
      <c r="AW127" s="14" t="s">
        <v>37</v>
      </c>
      <c r="AX127" s="14" t="s">
        <v>75</v>
      </c>
      <c r="AY127" s="253" t="s">
        <v>148</v>
      </c>
    </row>
    <row r="128" s="14" customFormat="1">
      <c r="A128" s="14"/>
      <c r="B128" s="243"/>
      <c r="C128" s="244"/>
      <c r="D128" s="234" t="s">
        <v>159</v>
      </c>
      <c r="E128" s="245" t="s">
        <v>19</v>
      </c>
      <c r="F128" s="246" t="s">
        <v>846</v>
      </c>
      <c r="G128" s="244"/>
      <c r="H128" s="247">
        <v>170.5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159</v>
      </c>
      <c r="AU128" s="253" t="s">
        <v>84</v>
      </c>
      <c r="AV128" s="14" t="s">
        <v>84</v>
      </c>
      <c r="AW128" s="14" t="s">
        <v>37</v>
      </c>
      <c r="AX128" s="14" t="s">
        <v>75</v>
      </c>
      <c r="AY128" s="253" t="s">
        <v>148</v>
      </c>
    </row>
    <row r="129" s="14" customFormat="1">
      <c r="A129" s="14"/>
      <c r="B129" s="243"/>
      <c r="C129" s="244"/>
      <c r="D129" s="234" t="s">
        <v>159</v>
      </c>
      <c r="E129" s="245" t="s">
        <v>19</v>
      </c>
      <c r="F129" s="246" t="s">
        <v>847</v>
      </c>
      <c r="G129" s="244"/>
      <c r="H129" s="247">
        <v>171.5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159</v>
      </c>
      <c r="AU129" s="253" t="s">
        <v>84</v>
      </c>
      <c r="AV129" s="14" t="s">
        <v>84</v>
      </c>
      <c r="AW129" s="14" t="s">
        <v>37</v>
      </c>
      <c r="AX129" s="14" t="s">
        <v>75</v>
      </c>
      <c r="AY129" s="253" t="s">
        <v>148</v>
      </c>
    </row>
    <row r="130" s="14" customFormat="1">
      <c r="A130" s="14"/>
      <c r="B130" s="243"/>
      <c r="C130" s="244"/>
      <c r="D130" s="234" t="s">
        <v>159</v>
      </c>
      <c r="E130" s="245" t="s">
        <v>19</v>
      </c>
      <c r="F130" s="246" t="s">
        <v>848</v>
      </c>
      <c r="G130" s="244"/>
      <c r="H130" s="247">
        <v>92.5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159</v>
      </c>
      <c r="AU130" s="253" t="s">
        <v>84</v>
      </c>
      <c r="AV130" s="14" t="s">
        <v>84</v>
      </c>
      <c r="AW130" s="14" t="s">
        <v>37</v>
      </c>
      <c r="AX130" s="14" t="s">
        <v>75</v>
      </c>
      <c r="AY130" s="253" t="s">
        <v>148</v>
      </c>
    </row>
    <row r="131" s="15" customFormat="1">
      <c r="A131" s="15"/>
      <c r="B131" s="264"/>
      <c r="C131" s="265"/>
      <c r="D131" s="234" t="s">
        <v>159</v>
      </c>
      <c r="E131" s="266" t="s">
        <v>19</v>
      </c>
      <c r="F131" s="267" t="s">
        <v>264</v>
      </c>
      <c r="G131" s="265"/>
      <c r="H131" s="268">
        <v>892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4" t="s">
        <v>159</v>
      </c>
      <c r="AU131" s="274" t="s">
        <v>84</v>
      </c>
      <c r="AV131" s="15" t="s">
        <v>155</v>
      </c>
      <c r="AW131" s="15" t="s">
        <v>37</v>
      </c>
      <c r="AX131" s="15" t="s">
        <v>82</v>
      </c>
      <c r="AY131" s="274" t="s">
        <v>148</v>
      </c>
    </row>
    <row r="132" s="2" customFormat="1" ht="16.5" customHeight="1">
      <c r="A132" s="40"/>
      <c r="B132" s="41"/>
      <c r="C132" s="214" t="s">
        <v>213</v>
      </c>
      <c r="D132" s="214" t="s">
        <v>150</v>
      </c>
      <c r="E132" s="215" t="s">
        <v>849</v>
      </c>
      <c r="F132" s="216" t="s">
        <v>850</v>
      </c>
      <c r="G132" s="217" t="s">
        <v>174</v>
      </c>
      <c r="H132" s="218">
        <v>149.80000000000001</v>
      </c>
      <c r="I132" s="219"/>
      <c r="J132" s="220">
        <f>ROUND(I132*H132,2)</f>
        <v>0</v>
      </c>
      <c r="K132" s="216" t="s">
        <v>154</v>
      </c>
      <c r="L132" s="46"/>
      <c r="M132" s="221" t="s">
        <v>19</v>
      </c>
      <c r="N132" s="222" t="s">
        <v>46</v>
      </c>
      <c r="O132" s="86"/>
      <c r="P132" s="223">
        <f>O132*H132</f>
        <v>0</v>
      </c>
      <c r="Q132" s="223">
        <v>0.00040000000000000002</v>
      </c>
      <c r="R132" s="223">
        <f>Q132*H132</f>
        <v>0.059920000000000008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155</v>
      </c>
      <c r="AT132" s="225" t="s">
        <v>150</v>
      </c>
      <c r="AU132" s="225" t="s">
        <v>84</v>
      </c>
      <c r="AY132" s="19" t="s">
        <v>148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82</v>
      </c>
      <c r="BK132" s="226">
        <f>ROUND(I132*H132,2)</f>
        <v>0</v>
      </c>
      <c r="BL132" s="19" t="s">
        <v>155</v>
      </c>
      <c r="BM132" s="225" t="s">
        <v>851</v>
      </c>
    </row>
    <row r="133" s="2" customFormat="1">
      <c r="A133" s="40"/>
      <c r="B133" s="41"/>
      <c r="C133" s="42"/>
      <c r="D133" s="227" t="s">
        <v>157</v>
      </c>
      <c r="E133" s="42"/>
      <c r="F133" s="228" t="s">
        <v>852</v>
      </c>
      <c r="G133" s="42"/>
      <c r="H133" s="42"/>
      <c r="I133" s="229"/>
      <c r="J133" s="42"/>
      <c r="K133" s="42"/>
      <c r="L133" s="46"/>
      <c r="M133" s="230"/>
      <c r="N133" s="231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157</v>
      </c>
      <c r="AU133" s="19" t="s">
        <v>84</v>
      </c>
    </row>
    <row r="134" s="13" customFormat="1">
      <c r="A134" s="13"/>
      <c r="B134" s="232"/>
      <c r="C134" s="233"/>
      <c r="D134" s="234" t="s">
        <v>159</v>
      </c>
      <c r="E134" s="235" t="s">
        <v>19</v>
      </c>
      <c r="F134" s="236" t="s">
        <v>816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159</v>
      </c>
      <c r="AU134" s="242" t="s">
        <v>84</v>
      </c>
      <c r="AV134" s="13" t="s">
        <v>82</v>
      </c>
      <c r="AW134" s="13" t="s">
        <v>37</v>
      </c>
      <c r="AX134" s="13" t="s">
        <v>75</v>
      </c>
      <c r="AY134" s="242" t="s">
        <v>148</v>
      </c>
    </row>
    <row r="135" s="13" customFormat="1">
      <c r="A135" s="13"/>
      <c r="B135" s="232"/>
      <c r="C135" s="233"/>
      <c r="D135" s="234" t="s">
        <v>159</v>
      </c>
      <c r="E135" s="235" t="s">
        <v>19</v>
      </c>
      <c r="F135" s="236" t="s">
        <v>842</v>
      </c>
      <c r="G135" s="233"/>
      <c r="H135" s="235" t="s">
        <v>19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159</v>
      </c>
      <c r="AU135" s="242" t="s">
        <v>84</v>
      </c>
      <c r="AV135" s="13" t="s">
        <v>82</v>
      </c>
      <c r="AW135" s="13" t="s">
        <v>37</v>
      </c>
      <c r="AX135" s="13" t="s">
        <v>75</v>
      </c>
      <c r="AY135" s="242" t="s">
        <v>148</v>
      </c>
    </row>
    <row r="136" s="14" customFormat="1">
      <c r="A136" s="14"/>
      <c r="B136" s="243"/>
      <c r="C136" s="244"/>
      <c r="D136" s="234" t="s">
        <v>159</v>
      </c>
      <c r="E136" s="245" t="s">
        <v>19</v>
      </c>
      <c r="F136" s="246" t="s">
        <v>853</v>
      </c>
      <c r="G136" s="244"/>
      <c r="H136" s="247">
        <v>27.899999999999999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159</v>
      </c>
      <c r="AU136" s="253" t="s">
        <v>84</v>
      </c>
      <c r="AV136" s="14" t="s">
        <v>84</v>
      </c>
      <c r="AW136" s="14" t="s">
        <v>37</v>
      </c>
      <c r="AX136" s="14" t="s">
        <v>75</v>
      </c>
      <c r="AY136" s="253" t="s">
        <v>148</v>
      </c>
    </row>
    <row r="137" s="14" customFormat="1">
      <c r="A137" s="14"/>
      <c r="B137" s="243"/>
      <c r="C137" s="244"/>
      <c r="D137" s="234" t="s">
        <v>159</v>
      </c>
      <c r="E137" s="245" t="s">
        <v>19</v>
      </c>
      <c r="F137" s="246" t="s">
        <v>854</v>
      </c>
      <c r="G137" s="244"/>
      <c r="H137" s="247">
        <v>8.6999999999999993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159</v>
      </c>
      <c r="AU137" s="253" t="s">
        <v>84</v>
      </c>
      <c r="AV137" s="14" t="s">
        <v>84</v>
      </c>
      <c r="AW137" s="14" t="s">
        <v>37</v>
      </c>
      <c r="AX137" s="14" t="s">
        <v>75</v>
      </c>
      <c r="AY137" s="253" t="s">
        <v>148</v>
      </c>
    </row>
    <row r="138" s="14" customFormat="1">
      <c r="A138" s="14"/>
      <c r="B138" s="243"/>
      <c r="C138" s="244"/>
      <c r="D138" s="234" t="s">
        <v>159</v>
      </c>
      <c r="E138" s="245" t="s">
        <v>19</v>
      </c>
      <c r="F138" s="246" t="s">
        <v>855</v>
      </c>
      <c r="G138" s="244"/>
      <c r="H138" s="247">
        <v>23.600000000000001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159</v>
      </c>
      <c r="AU138" s="253" t="s">
        <v>84</v>
      </c>
      <c r="AV138" s="14" t="s">
        <v>84</v>
      </c>
      <c r="AW138" s="14" t="s">
        <v>37</v>
      </c>
      <c r="AX138" s="14" t="s">
        <v>75</v>
      </c>
      <c r="AY138" s="253" t="s">
        <v>148</v>
      </c>
    </row>
    <row r="139" s="14" customFormat="1">
      <c r="A139" s="14"/>
      <c r="B139" s="243"/>
      <c r="C139" s="244"/>
      <c r="D139" s="234" t="s">
        <v>159</v>
      </c>
      <c r="E139" s="245" t="s">
        <v>19</v>
      </c>
      <c r="F139" s="246" t="s">
        <v>856</v>
      </c>
      <c r="G139" s="244"/>
      <c r="H139" s="247">
        <v>19.899999999999999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159</v>
      </c>
      <c r="AU139" s="253" t="s">
        <v>84</v>
      </c>
      <c r="AV139" s="14" t="s">
        <v>84</v>
      </c>
      <c r="AW139" s="14" t="s">
        <v>37</v>
      </c>
      <c r="AX139" s="14" t="s">
        <v>75</v>
      </c>
      <c r="AY139" s="253" t="s">
        <v>148</v>
      </c>
    </row>
    <row r="140" s="14" customFormat="1">
      <c r="A140" s="14"/>
      <c r="B140" s="243"/>
      <c r="C140" s="244"/>
      <c r="D140" s="234" t="s">
        <v>159</v>
      </c>
      <c r="E140" s="245" t="s">
        <v>19</v>
      </c>
      <c r="F140" s="246" t="s">
        <v>857</v>
      </c>
      <c r="G140" s="244"/>
      <c r="H140" s="247">
        <v>27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159</v>
      </c>
      <c r="AU140" s="253" t="s">
        <v>84</v>
      </c>
      <c r="AV140" s="14" t="s">
        <v>84</v>
      </c>
      <c r="AW140" s="14" t="s">
        <v>37</v>
      </c>
      <c r="AX140" s="14" t="s">
        <v>75</v>
      </c>
      <c r="AY140" s="253" t="s">
        <v>148</v>
      </c>
    </row>
    <row r="141" s="14" customFormat="1">
      <c r="A141" s="14"/>
      <c r="B141" s="243"/>
      <c r="C141" s="244"/>
      <c r="D141" s="234" t="s">
        <v>159</v>
      </c>
      <c r="E141" s="245" t="s">
        <v>19</v>
      </c>
      <c r="F141" s="246" t="s">
        <v>858</v>
      </c>
      <c r="G141" s="244"/>
      <c r="H141" s="247">
        <v>20.100000000000001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159</v>
      </c>
      <c r="AU141" s="253" t="s">
        <v>84</v>
      </c>
      <c r="AV141" s="14" t="s">
        <v>84</v>
      </c>
      <c r="AW141" s="14" t="s">
        <v>37</v>
      </c>
      <c r="AX141" s="14" t="s">
        <v>75</v>
      </c>
      <c r="AY141" s="253" t="s">
        <v>148</v>
      </c>
    </row>
    <row r="142" s="14" customFormat="1">
      <c r="A142" s="14"/>
      <c r="B142" s="243"/>
      <c r="C142" s="244"/>
      <c r="D142" s="234" t="s">
        <v>159</v>
      </c>
      <c r="E142" s="245" t="s">
        <v>19</v>
      </c>
      <c r="F142" s="246" t="s">
        <v>859</v>
      </c>
      <c r="G142" s="244"/>
      <c r="H142" s="247">
        <v>7.9000000000000004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159</v>
      </c>
      <c r="AU142" s="253" t="s">
        <v>84</v>
      </c>
      <c r="AV142" s="14" t="s">
        <v>84</v>
      </c>
      <c r="AW142" s="14" t="s">
        <v>37</v>
      </c>
      <c r="AX142" s="14" t="s">
        <v>75</v>
      </c>
      <c r="AY142" s="253" t="s">
        <v>148</v>
      </c>
    </row>
    <row r="143" s="14" customFormat="1">
      <c r="A143" s="14"/>
      <c r="B143" s="243"/>
      <c r="C143" s="244"/>
      <c r="D143" s="234" t="s">
        <v>159</v>
      </c>
      <c r="E143" s="245" t="s">
        <v>19</v>
      </c>
      <c r="F143" s="246" t="s">
        <v>860</v>
      </c>
      <c r="G143" s="244"/>
      <c r="H143" s="247">
        <v>14.699999999999999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159</v>
      </c>
      <c r="AU143" s="253" t="s">
        <v>84</v>
      </c>
      <c r="AV143" s="14" t="s">
        <v>84</v>
      </c>
      <c r="AW143" s="14" t="s">
        <v>37</v>
      </c>
      <c r="AX143" s="14" t="s">
        <v>75</v>
      </c>
      <c r="AY143" s="253" t="s">
        <v>148</v>
      </c>
    </row>
    <row r="144" s="15" customFormat="1">
      <c r="A144" s="15"/>
      <c r="B144" s="264"/>
      <c r="C144" s="265"/>
      <c r="D144" s="234" t="s">
        <v>159</v>
      </c>
      <c r="E144" s="266" t="s">
        <v>19</v>
      </c>
      <c r="F144" s="267" t="s">
        <v>264</v>
      </c>
      <c r="G144" s="265"/>
      <c r="H144" s="268">
        <v>149.80000000000001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4" t="s">
        <v>159</v>
      </c>
      <c r="AU144" s="274" t="s">
        <v>84</v>
      </c>
      <c r="AV144" s="15" t="s">
        <v>155</v>
      </c>
      <c r="AW144" s="15" t="s">
        <v>37</v>
      </c>
      <c r="AX144" s="15" t="s">
        <v>82</v>
      </c>
      <c r="AY144" s="274" t="s">
        <v>148</v>
      </c>
    </row>
    <row r="145" s="2" customFormat="1" ht="21.75" customHeight="1">
      <c r="A145" s="40"/>
      <c r="B145" s="41"/>
      <c r="C145" s="214" t="s">
        <v>220</v>
      </c>
      <c r="D145" s="214" t="s">
        <v>150</v>
      </c>
      <c r="E145" s="215" t="s">
        <v>861</v>
      </c>
      <c r="F145" s="216" t="s">
        <v>862</v>
      </c>
      <c r="G145" s="217" t="s">
        <v>339</v>
      </c>
      <c r="H145" s="218">
        <v>5</v>
      </c>
      <c r="I145" s="219"/>
      <c r="J145" s="220">
        <f>ROUND(I145*H145,2)</f>
        <v>0</v>
      </c>
      <c r="K145" s="216" t="s">
        <v>154</v>
      </c>
      <c r="L145" s="46"/>
      <c r="M145" s="221" t="s">
        <v>19</v>
      </c>
      <c r="N145" s="222" t="s">
        <v>46</v>
      </c>
      <c r="O145" s="86"/>
      <c r="P145" s="223">
        <f>O145*H145</f>
        <v>0</v>
      </c>
      <c r="Q145" s="223">
        <v>0.0016000000000000001</v>
      </c>
      <c r="R145" s="223">
        <f>Q145*H145</f>
        <v>0.0080000000000000002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155</v>
      </c>
      <c r="AT145" s="225" t="s">
        <v>150</v>
      </c>
      <c r="AU145" s="225" t="s">
        <v>84</v>
      </c>
      <c r="AY145" s="19" t="s">
        <v>148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82</v>
      </c>
      <c r="BK145" s="226">
        <f>ROUND(I145*H145,2)</f>
        <v>0</v>
      </c>
      <c r="BL145" s="19" t="s">
        <v>155</v>
      </c>
      <c r="BM145" s="225" t="s">
        <v>863</v>
      </c>
    </row>
    <row r="146" s="2" customFormat="1">
      <c r="A146" s="40"/>
      <c r="B146" s="41"/>
      <c r="C146" s="42"/>
      <c r="D146" s="227" t="s">
        <v>157</v>
      </c>
      <c r="E146" s="42"/>
      <c r="F146" s="228" t="s">
        <v>864</v>
      </c>
      <c r="G146" s="42"/>
      <c r="H146" s="42"/>
      <c r="I146" s="229"/>
      <c r="J146" s="42"/>
      <c r="K146" s="42"/>
      <c r="L146" s="46"/>
      <c r="M146" s="230"/>
      <c r="N146" s="231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157</v>
      </c>
      <c r="AU146" s="19" t="s">
        <v>84</v>
      </c>
    </row>
    <row r="147" s="13" customFormat="1">
      <c r="A147" s="13"/>
      <c r="B147" s="232"/>
      <c r="C147" s="233"/>
      <c r="D147" s="234" t="s">
        <v>159</v>
      </c>
      <c r="E147" s="235" t="s">
        <v>19</v>
      </c>
      <c r="F147" s="236" t="s">
        <v>816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159</v>
      </c>
      <c r="AU147" s="242" t="s">
        <v>84</v>
      </c>
      <c r="AV147" s="13" t="s">
        <v>82</v>
      </c>
      <c r="AW147" s="13" t="s">
        <v>37</v>
      </c>
      <c r="AX147" s="13" t="s">
        <v>75</v>
      </c>
      <c r="AY147" s="242" t="s">
        <v>148</v>
      </c>
    </row>
    <row r="148" s="13" customFormat="1">
      <c r="A148" s="13"/>
      <c r="B148" s="232"/>
      <c r="C148" s="233"/>
      <c r="D148" s="234" t="s">
        <v>159</v>
      </c>
      <c r="E148" s="235" t="s">
        <v>19</v>
      </c>
      <c r="F148" s="236" t="s">
        <v>842</v>
      </c>
      <c r="G148" s="233"/>
      <c r="H148" s="235" t="s">
        <v>19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159</v>
      </c>
      <c r="AU148" s="242" t="s">
        <v>84</v>
      </c>
      <c r="AV148" s="13" t="s">
        <v>82</v>
      </c>
      <c r="AW148" s="13" t="s">
        <v>37</v>
      </c>
      <c r="AX148" s="13" t="s">
        <v>75</v>
      </c>
      <c r="AY148" s="242" t="s">
        <v>148</v>
      </c>
    </row>
    <row r="149" s="14" customFormat="1">
      <c r="A149" s="14"/>
      <c r="B149" s="243"/>
      <c r="C149" s="244"/>
      <c r="D149" s="234" t="s">
        <v>159</v>
      </c>
      <c r="E149" s="245" t="s">
        <v>19</v>
      </c>
      <c r="F149" s="246" t="s">
        <v>865</v>
      </c>
      <c r="G149" s="244"/>
      <c r="H149" s="247">
        <v>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159</v>
      </c>
      <c r="AU149" s="253" t="s">
        <v>84</v>
      </c>
      <c r="AV149" s="14" t="s">
        <v>84</v>
      </c>
      <c r="AW149" s="14" t="s">
        <v>37</v>
      </c>
      <c r="AX149" s="14" t="s">
        <v>82</v>
      </c>
      <c r="AY149" s="253" t="s">
        <v>148</v>
      </c>
    </row>
    <row r="150" s="2" customFormat="1" ht="24.15" customHeight="1">
      <c r="A150" s="40"/>
      <c r="B150" s="41"/>
      <c r="C150" s="214" t="s">
        <v>227</v>
      </c>
      <c r="D150" s="214" t="s">
        <v>150</v>
      </c>
      <c r="E150" s="215" t="s">
        <v>866</v>
      </c>
      <c r="F150" s="216" t="s">
        <v>867</v>
      </c>
      <c r="G150" s="217" t="s">
        <v>174</v>
      </c>
      <c r="H150" s="218">
        <v>1041.8</v>
      </c>
      <c r="I150" s="219"/>
      <c r="J150" s="220">
        <f>ROUND(I150*H150,2)</f>
        <v>0</v>
      </c>
      <c r="K150" s="216" t="s">
        <v>154</v>
      </c>
      <c r="L150" s="46"/>
      <c r="M150" s="221" t="s">
        <v>19</v>
      </c>
      <c r="N150" s="222" t="s">
        <v>46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155</v>
      </c>
      <c r="AT150" s="225" t="s">
        <v>150</v>
      </c>
      <c r="AU150" s="225" t="s">
        <v>84</v>
      </c>
      <c r="AY150" s="19" t="s">
        <v>148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82</v>
      </c>
      <c r="BK150" s="226">
        <f>ROUND(I150*H150,2)</f>
        <v>0</v>
      </c>
      <c r="BL150" s="19" t="s">
        <v>155</v>
      </c>
      <c r="BM150" s="225" t="s">
        <v>868</v>
      </c>
    </row>
    <row r="151" s="2" customFormat="1">
      <c r="A151" s="40"/>
      <c r="B151" s="41"/>
      <c r="C151" s="42"/>
      <c r="D151" s="227" t="s">
        <v>157</v>
      </c>
      <c r="E151" s="42"/>
      <c r="F151" s="228" t="s">
        <v>869</v>
      </c>
      <c r="G151" s="42"/>
      <c r="H151" s="42"/>
      <c r="I151" s="229"/>
      <c r="J151" s="42"/>
      <c r="K151" s="42"/>
      <c r="L151" s="46"/>
      <c r="M151" s="230"/>
      <c r="N151" s="231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157</v>
      </c>
      <c r="AU151" s="19" t="s">
        <v>84</v>
      </c>
    </row>
    <row r="152" s="13" customFormat="1">
      <c r="A152" s="13"/>
      <c r="B152" s="232"/>
      <c r="C152" s="233"/>
      <c r="D152" s="234" t="s">
        <v>159</v>
      </c>
      <c r="E152" s="235" t="s">
        <v>19</v>
      </c>
      <c r="F152" s="236" t="s">
        <v>816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159</v>
      </c>
      <c r="AU152" s="242" t="s">
        <v>84</v>
      </c>
      <c r="AV152" s="13" t="s">
        <v>82</v>
      </c>
      <c r="AW152" s="13" t="s">
        <v>37</v>
      </c>
      <c r="AX152" s="13" t="s">
        <v>75</v>
      </c>
      <c r="AY152" s="242" t="s">
        <v>148</v>
      </c>
    </row>
    <row r="153" s="13" customFormat="1">
      <c r="A153" s="13"/>
      <c r="B153" s="232"/>
      <c r="C153" s="233"/>
      <c r="D153" s="234" t="s">
        <v>159</v>
      </c>
      <c r="E153" s="235" t="s">
        <v>19</v>
      </c>
      <c r="F153" s="236" t="s">
        <v>842</v>
      </c>
      <c r="G153" s="233"/>
      <c r="H153" s="235" t="s">
        <v>19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159</v>
      </c>
      <c r="AU153" s="242" t="s">
        <v>84</v>
      </c>
      <c r="AV153" s="13" t="s">
        <v>82</v>
      </c>
      <c r="AW153" s="13" t="s">
        <v>37</v>
      </c>
      <c r="AX153" s="13" t="s">
        <v>75</v>
      </c>
      <c r="AY153" s="242" t="s">
        <v>148</v>
      </c>
    </row>
    <row r="154" s="14" customFormat="1">
      <c r="A154" s="14"/>
      <c r="B154" s="243"/>
      <c r="C154" s="244"/>
      <c r="D154" s="234" t="s">
        <v>159</v>
      </c>
      <c r="E154" s="245" t="s">
        <v>19</v>
      </c>
      <c r="F154" s="246" t="s">
        <v>870</v>
      </c>
      <c r="G154" s="244"/>
      <c r="H154" s="247">
        <v>1041.8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159</v>
      </c>
      <c r="AU154" s="253" t="s">
        <v>84</v>
      </c>
      <c r="AV154" s="14" t="s">
        <v>84</v>
      </c>
      <c r="AW154" s="14" t="s">
        <v>37</v>
      </c>
      <c r="AX154" s="14" t="s">
        <v>82</v>
      </c>
      <c r="AY154" s="253" t="s">
        <v>148</v>
      </c>
    </row>
    <row r="155" s="2" customFormat="1" ht="24.15" customHeight="1">
      <c r="A155" s="40"/>
      <c r="B155" s="41"/>
      <c r="C155" s="214" t="s">
        <v>8</v>
      </c>
      <c r="D155" s="214" t="s">
        <v>150</v>
      </c>
      <c r="E155" s="215" t="s">
        <v>871</v>
      </c>
      <c r="F155" s="216" t="s">
        <v>872</v>
      </c>
      <c r="G155" s="217" t="s">
        <v>339</v>
      </c>
      <c r="H155" s="218">
        <v>5</v>
      </c>
      <c r="I155" s="219"/>
      <c r="J155" s="220">
        <f>ROUND(I155*H155,2)</f>
        <v>0</v>
      </c>
      <c r="K155" s="216" t="s">
        <v>154</v>
      </c>
      <c r="L155" s="46"/>
      <c r="M155" s="221" t="s">
        <v>19</v>
      </c>
      <c r="N155" s="222" t="s">
        <v>46</v>
      </c>
      <c r="O155" s="86"/>
      <c r="P155" s="223">
        <f>O155*H155</f>
        <v>0</v>
      </c>
      <c r="Q155" s="223">
        <v>1.0000000000000001E-05</v>
      </c>
      <c r="R155" s="223">
        <f>Q155*H155</f>
        <v>5.0000000000000002E-05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155</v>
      </c>
      <c r="AT155" s="225" t="s">
        <v>150</v>
      </c>
      <c r="AU155" s="225" t="s">
        <v>84</v>
      </c>
      <c r="AY155" s="19" t="s">
        <v>148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82</v>
      </c>
      <c r="BK155" s="226">
        <f>ROUND(I155*H155,2)</f>
        <v>0</v>
      </c>
      <c r="BL155" s="19" t="s">
        <v>155</v>
      </c>
      <c r="BM155" s="225" t="s">
        <v>873</v>
      </c>
    </row>
    <row r="156" s="2" customFormat="1">
      <c r="A156" s="40"/>
      <c r="B156" s="41"/>
      <c r="C156" s="42"/>
      <c r="D156" s="227" t="s">
        <v>157</v>
      </c>
      <c r="E156" s="42"/>
      <c r="F156" s="228" t="s">
        <v>874</v>
      </c>
      <c r="G156" s="42"/>
      <c r="H156" s="42"/>
      <c r="I156" s="229"/>
      <c r="J156" s="42"/>
      <c r="K156" s="42"/>
      <c r="L156" s="46"/>
      <c r="M156" s="230"/>
      <c r="N156" s="231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157</v>
      </c>
      <c r="AU156" s="19" t="s">
        <v>84</v>
      </c>
    </row>
    <row r="157" s="13" customFormat="1">
      <c r="A157" s="13"/>
      <c r="B157" s="232"/>
      <c r="C157" s="233"/>
      <c r="D157" s="234" t="s">
        <v>159</v>
      </c>
      <c r="E157" s="235" t="s">
        <v>19</v>
      </c>
      <c r="F157" s="236" t="s">
        <v>816</v>
      </c>
      <c r="G157" s="233"/>
      <c r="H157" s="235" t="s">
        <v>19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159</v>
      </c>
      <c r="AU157" s="242" t="s">
        <v>84</v>
      </c>
      <c r="AV157" s="13" t="s">
        <v>82</v>
      </c>
      <c r="AW157" s="13" t="s">
        <v>37</v>
      </c>
      <c r="AX157" s="13" t="s">
        <v>75</v>
      </c>
      <c r="AY157" s="242" t="s">
        <v>148</v>
      </c>
    </row>
    <row r="158" s="13" customFormat="1">
      <c r="A158" s="13"/>
      <c r="B158" s="232"/>
      <c r="C158" s="233"/>
      <c r="D158" s="234" t="s">
        <v>159</v>
      </c>
      <c r="E158" s="235" t="s">
        <v>19</v>
      </c>
      <c r="F158" s="236" t="s">
        <v>842</v>
      </c>
      <c r="G158" s="233"/>
      <c r="H158" s="235" t="s">
        <v>19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159</v>
      </c>
      <c r="AU158" s="242" t="s">
        <v>84</v>
      </c>
      <c r="AV158" s="13" t="s">
        <v>82</v>
      </c>
      <c r="AW158" s="13" t="s">
        <v>37</v>
      </c>
      <c r="AX158" s="13" t="s">
        <v>75</v>
      </c>
      <c r="AY158" s="242" t="s">
        <v>148</v>
      </c>
    </row>
    <row r="159" s="14" customFormat="1">
      <c r="A159" s="14"/>
      <c r="B159" s="243"/>
      <c r="C159" s="244"/>
      <c r="D159" s="234" t="s">
        <v>159</v>
      </c>
      <c r="E159" s="245" t="s">
        <v>19</v>
      </c>
      <c r="F159" s="246" t="s">
        <v>865</v>
      </c>
      <c r="G159" s="244"/>
      <c r="H159" s="247">
        <v>5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159</v>
      </c>
      <c r="AU159" s="253" t="s">
        <v>84</v>
      </c>
      <c r="AV159" s="14" t="s">
        <v>84</v>
      </c>
      <c r="AW159" s="14" t="s">
        <v>37</v>
      </c>
      <c r="AX159" s="14" t="s">
        <v>82</v>
      </c>
      <c r="AY159" s="253" t="s">
        <v>148</v>
      </c>
    </row>
    <row r="160" s="2" customFormat="1" ht="24.15" customHeight="1">
      <c r="A160" s="40"/>
      <c r="B160" s="41"/>
      <c r="C160" s="214" t="s">
        <v>239</v>
      </c>
      <c r="D160" s="214" t="s">
        <v>150</v>
      </c>
      <c r="E160" s="215" t="s">
        <v>875</v>
      </c>
      <c r="F160" s="216" t="s">
        <v>876</v>
      </c>
      <c r="G160" s="217" t="s">
        <v>268</v>
      </c>
      <c r="H160" s="218">
        <v>1</v>
      </c>
      <c r="I160" s="219"/>
      <c r="J160" s="220">
        <f>ROUND(I160*H160,2)</f>
        <v>0</v>
      </c>
      <c r="K160" s="216" t="s">
        <v>154</v>
      </c>
      <c r="L160" s="46"/>
      <c r="M160" s="221" t="s">
        <v>19</v>
      </c>
      <c r="N160" s="222" t="s">
        <v>46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0.0040000000000000001</v>
      </c>
      <c r="T160" s="224">
        <f>S160*H160</f>
        <v>0.0040000000000000001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155</v>
      </c>
      <c r="AT160" s="225" t="s">
        <v>150</v>
      </c>
      <c r="AU160" s="225" t="s">
        <v>84</v>
      </c>
      <c r="AY160" s="19" t="s">
        <v>148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82</v>
      </c>
      <c r="BK160" s="226">
        <f>ROUND(I160*H160,2)</f>
        <v>0</v>
      </c>
      <c r="BL160" s="19" t="s">
        <v>155</v>
      </c>
      <c r="BM160" s="225" t="s">
        <v>877</v>
      </c>
    </row>
    <row r="161" s="2" customFormat="1">
      <c r="A161" s="40"/>
      <c r="B161" s="41"/>
      <c r="C161" s="42"/>
      <c r="D161" s="227" t="s">
        <v>157</v>
      </c>
      <c r="E161" s="42"/>
      <c r="F161" s="228" t="s">
        <v>878</v>
      </c>
      <c r="G161" s="42"/>
      <c r="H161" s="42"/>
      <c r="I161" s="229"/>
      <c r="J161" s="42"/>
      <c r="K161" s="42"/>
      <c r="L161" s="46"/>
      <c r="M161" s="230"/>
      <c r="N161" s="231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157</v>
      </c>
      <c r="AU161" s="19" t="s">
        <v>84</v>
      </c>
    </row>
    <row r="162" s="13" customFormat="1">
      <c r="A162" s="13"/>
      <c r="B162" s="232"/>
      <c r="C162" s="233"/>
      <c r="D162" s="234" t="s">
        <v>159</v>
      </c>
      <c r="E162" s="235" t="s">
        <v>19</v>
      </c>
      <c r="F162" s="236" t="s">
        <v>816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159</v>
      </c>
      <c r="AU162" s="242" t="s">
        <v>84</v>
      </c>
      <c r="AV162" s="13" t="s">
        <v>82</v>
      </c>
      <c r="AW162" s="13" t="s">
        <v>37</v>
      </c>
      <c r="AX162" s="13" t="s">
        <v>75</v>
      </c>
      <c r="AY162" s="242" t="s">
        <v>148</v>
      </c>
    </row>
    <row r="163" s="13" customFormat="1">
      <c r="A163" s="13"/>
      <c r="B163" s="232"/>
      <c r="C163" s="233"/>
      <c r="D163" s="234" t="s">
        <v>159</v>
      </c>
      <c r="E163" s="235" t="s">
        <v>19</v>
      </c>
      <c r="F163" s="236" t="s">
        <v>879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159</v>
      </c>
      <c r="AU163" s="242" t="s">
        <v>84</v>
      </c>
      <c r="AV163" s="13" t="s">
        <v>82</v>
      </c>
      <c r="AW163" s="13" t="s">
        <v>37</v>
      </c>
      <c r="AX163" s="13" t="s">
        <v>75</v>
      </c>
      <c r="AY163" s="242" t="s">
        <v>148</v>
      </c>
    </row>
    <row r="164" s="14" customFormat="1">
      <c r="A164" s="14"/>
      <c r="B164" s="243"/>
      <c r="C164" s="244"/>
      <c r="D164" s="234" t="s">
        <v>159</v>
      </c>
      <c r="E164" s="245" t="s">
        <v>19</v>
      </c>
      <c r="F164" s="246" t="s">
        <v>82</v>
      </c>
      <c r="G164" s="244"/>
      <c r="H164" s="247">
        <v>1</v>
      </c>
      <c r="I164" s="248"/>
      <c r="J164" s="244"/>
      <c r="K164" s="244"/>
      <c r="L164" s="249"/>
      <c r="M164" s="276"/>
      <c r="N164" s="277"/>
      <c r="O164" s="277"/>
      <c r="P164" s="277"/>
      <c r="Q164" s="277"/>
      <c r="R164" s="277"/>
      <c r="S164" s="277"/>
      <c r="T164" s="27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159</v>
      </c>
      <c r="AU164" s="253" t="s">
        <v>84</v>
      </c>
      <c r="AV164" s="14" t="s">
        <v>84</v>
      </c>
      <c r="AW164" s="14" t="s">
        <v>37</v>
      </c>
      <c r="AX164" s="14" t="s">
        <v>82</v>
      </c>
      <c r="AY164" s="253" t="s">
        <v>148</v>
      </c>
    </row>
    <row r="165" s="2" customFormat="1" ht="6.96" customHeight="1">
      <c r="A165" s="40"/>
      <c r="B165" s="61"/>
      <c r="C165" s="62"/>
      <c r="D165" s="62"/>
      <c r="E165" s="62"/>
      <c r="F165" s="62"/>
      <c r="G165" s="62"/>
      <c r="H165" s="62"/>
      <c r="I165" s="62"/>
      <c r="J165" s="62"/>
      <c r="K165" s="62"/>
      <c r="L165" s="46"/>
      <c r="M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</sheetData>
  <sheetProtection sheet="1" autoFilter="0" formatColumns="0" formatRows="0" objects="1" scenarios="1" spinCount="100000" saltValue="3RGdYvhjMzKgM8ZkmUeyaDZoLNroFa2I8oTgwQezL6Diy//SD32gPuACnbjk04rhsUZiZrsLZPRSLbOsZyAK8Q==" hashValue="MW8oepOG0Y8jjqjiHX6JdK3jHNMS9NtQJjK1uMy+dNgiCgHylUEdkkFTR5Dqyn3qGdTjL14r42RrJR8q0GLlYw==" algorithmName="SHA-512" password="CC35"/>
  <autoFilter ref="C86:K1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5_02/914111111"/>
    <hyperlink ref="F112" r:id="rId2" display="https://podminky.urs.cz/item/CS_URS_2025_02/914511111"/>
    <hyperlink ref="F121" r:id="rId3" display="https://podminky.urs.cz/item/CS_URS_2025_02/915211111"/>
    <hyperlink ref="F133" r:id="rId4" display="https://podminky.urs.cz/item/CS_URS_2025_02/915221111"/>
    <hyperlink ref="F146" r:id="rId5" display="https://podminky.urs.cz/item/CS_URS_2025_02/915231111"/>
    <hyperlink ref="F151" r:id="rId6" display="https://podminky.urs.cz/item/CS_URS_2025_02/915611111"/>
    <hyperlink ref="F156" r:id="rId7" display="https://podminky.urs.cz/item/CS_URS_2025_02/915621111"/>
    <hyperlink ref="F161" r:id="rId8" display="https://podminky.urs.cz/item/CS_URS_2025_02/9660062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880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881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ROUND((SUM(BE93:BE275)),  2)</f>
        <v>0</v>
      </c>
      <c r="G35" s="40"/>
      <c r="H35" s="40"/>
      <c r="I35" s="159">
        <v>0.20999999999999999</v>
      </c>
      <c r="J35" s="158">
        <f>ROUND(((SUM(BE93:BE275))*I35),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ROUND((SUM(BF93:BF275)),  2)</f>
        <v>0</v>
      </c>
      <c r="G36" s="40"/>
      <c r="H36" s="40"/>
      <c r="I36" s="159">
        <v>0.12</v>
      </c>
      <c r="J36" s="158">
        <f>ROUND(((SUM(BF93:BF275))*I36),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ROUND((SUM(BG93:BG275)),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ROUND((SUM(BH93:BH275)),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ROUND((SUM(BI93:BI275)),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880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412.1 - Výkopové práce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123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124</v>
      </c>
      <c r="E65" s="184"/>
      <c r="F65" s="184"/>
      <c r="G65" s="184"/>
      <c r="H65" s="184"/>
      <c r="I65" s="184"/>
      <c r="J65" s="185">
        <f>J95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125</v>
      </c>
      <c r="E66" s="179"/>
      <c r="F66" s="179"/>
      <c r="G66" s="179"/>
      <c r="H66" s="179"/>
      <c r="I66" s="179"/>
      <c r="J66" s="180">
        <f>J106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2"/>
      <c r="C67" s="127"/>
      <c r="D67" s="183" t="s">
        <v>128</v>
      </c>
      <c r="E67" s="184"/>
      <c r="F67" s="184"/>
      <c r="G67" s="184"/>
      <c r="H67" s="184"/>
      <c r="I67" s="184"/>
      <c r="J67" s="185">
        <f>J107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6"/>
      <c r="C68" s="177"/>
      <c r="D68" s="178" t="s">
        <v>129</v>
      </c>
      <c r="E68" s="179"/>
      <c r="F68" s="179"/>
      <c r="G68" s="179"/>
      <c r="H68" s="179"/>
      <c r="I68" s="179"/>
      <c r="J68" s="180">
        <f>J229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2"/>
      <c r="C69" s="127"/>
      <c r="D69" s="183" t="s">
        <v>130</v>
      </c>
      <c r="E69" s="184"/>
      <c r="F69" s="184"/>
      <c r="G69" s="184"/>
      <c r="H69" s="184"/>
      <c r="I69" s="184"/>
      <c r="J69" s="185">
        <f>J240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131</v>
      </c>
      <c r="E70" s="184"/>
      <c r="F70" s="184"/>
      <c r="G70" s="184"/>
      <c r="H70" s="184"/>
      <c r="I70" s="184"/>
      <c r="J70" s="185">
        <f>J246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132</v>
      </c>
      <c r="E71" s="184"/>
      <c r="F71" s="184"/>
      <c r="G71" s="184"/>
      <c r="H71" s="184"/>
      <c r="I71" s="184"/>
      <c r="J71" s="185">
        <f>J269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133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P + R Voroněž_aktualizace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115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880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117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412.1 - Výkopové práce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Brno</v>
      </c>
      <c r="G87" s="42"/>
      <c r="H87" s="42"/>
      <c r="I87" s="34" t="s">
        <v>23</v>
      </c>
      <c r="J87" s="74" t="str">
        <f>IF(J14="","",J14)</f>
        <v>1. 10. 2025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Brněnské komunikace, a.s.</v>
      </c>
      <c r="G89" s="42"/>
      <c r="H89" s="42"/>
      <c r="I89" s="34" t="s">
        <v>33</v>
      </c>
      <c r="J89" s="38" t="str">
        <f>E23</f>
        <v>AŽD Praha, s.r.o.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IF(E20="","",E20)</f>
        <v>Vyplň údaj</v>
      </c>
      <c r="G90" s="42"/>
      <c r="H90" s="42"/>
      <c r="I90" s="34" t="s">
        <v>38</v>
      </c>
      <c r="J90" s="38" t="str">
        <f>E26</f>
        <v>AŽD Praha, s.r.o.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7"/>
      <c r="B92" s="188"/>
      <c r="C92" s="189" t="s">
        <v>134</v>
      </c>
      <c r="D92" s="190" t="s">
        <v>60</v>
      </c>
      <c r="E92" s="190" t="s">
        <v>56</v>
      </c>
      <c r="F92" s="190" t="s">
        <v>57</v>
      </c>
      <c r="G92" s="190" t="s">
        <v>135</v>
      </c>
      <c r="H92" s="190" t="s">
        <v>136</v>
      </c>
      <c r="I92" s="190" t="s">
        <v>137</v>
      </c>
      <c r="J92" s="190" t="s">
        <v>121</v>
      </c>
      <c r="K92" s="191" t="s">
        <v>138</v>
      </c>
      <c r="L92" s="192"/>
      <c r="M92" s="94" t="s">
        <v>19</v>
      </c>
      <c r="N92" s="95" t="s">
        <v>45</v>
      </c>
      <c r="O92" s="95" t="s">
        <v>139</v>
      </c>
      <c r="P92" s="95" t="s">
        <v>140</v>
      </c>
      <c r="Q92" s="95" t="s">
        <v>141</v>
      </c>
      <c r="R92" s="95" t="s">
        <v>142</v>
      </c>
      <c r="S92" s="95" t="s">
        <v>143</v>
      </c>
      <c r="T92" s="96" t="s">
        <v>144</v>
      </c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</row>
    <row r="93" s="2" customFormat="1" ht="22.8" customHeight="1">
      <c r="A93" s="40"/>
      <c r="B93" s="41"/>
      <c r="C93" s="101" t="s">
        <v>145</v>
      </c>
      <c r="D93" s="42"/>
      <c r="E93" s="42"/>
      <c r="F93" s="42"/>
      <c r="G93" s="42"/>
      <c r="H93" s="42"/>
      <c r="I93" s="42"/>
      <c r="J93" s="193">
        <f>BK93</f>
        <v>0</v>
      </c>
      <c r="K93" s="42"/>
      <c r="L93" s="46"/>
      <c r="M93" s="97"/>
      <c r="N93" s="194"/>
      <c r="O93" s="98"/>
      <c r="P93" s="195">
        <f>P94+P106+P229</f>
        <v>0</v>
      </c>
      <c r="Q93" s="98"/>
      <c r="R93" s="195">
        <f>R94+R106+R229</f>
        <v>1.4396868</v>
      </c>
      <c r="S93" s="98"/>
      <c r="T93" s="196">
        <f>T94+T106+T229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74</v>
      </c>
      <c r="AU93" s="19" t="s">
        <v>122</v>
      </c>
      <c r="BK93" s="197">
        <f>BK94+BK106+BK229</f>
        <v>0</v>
      </c>
    </row>
    <row r="94" s="12" customFormat="1" ht="25.92" customHeight="1">
      <c r="A94" s="12"/>
      <c r="B94" s="198"/>
      <c r="C94" s="199"/>
      <c r="D94" s="200" t="s">
        <v>74</v>
      </c>
      <c r="E94" s="201" t="s">
        <v>146</v>
      </c>
      <c r="F94" s="201" t="s">
        <v>147</v>
      </c>
      <c r="G94" s="199"/>
      <c r="H94" s="199"/>
      <c r="I94" s="202"/>
      <c r="J94" s="203">
        <f>BK94</f>
        <v>0</v>
      </c>
      <c r="K94" s="199"/>
      <c r="L94" s="204"/>
      <c r="M94" s="205"/>
      <c r="N94" s="206"/>
      <c r="O94" s="206"/>
      <c r="P94" s="207">
        <f>P95</f>
        <v>0</v>
      </c>
      <c r="Q94" s="206"/>
      <c r="R94" s="207">
        <f>R95</f>
        <v>0</v>
      </c>
      <c r="S94" s="206"/>
      <c r="T94" s="208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82</v>
      </c>
      <c r="AT94" s="210" t="s">
        <v>74</v>
      </c>
      <c r="AU94" s="210" t="s">
        <v>75</v>
      </c>
      <c r="AY94" s="209" t="s">
        <v>148</v>
      </c>
      <c r="BK94" s="211">
        <f>BK95</f>
        <v>0</v>
      </c>
    </row>
    <row r="95" s="12" customFormat="1" ht="22.8" customHeight="1">
      <c r="A95" s="12"/>
      <c r="B95" s="198"/>
      <c r="C95" s="199"/>
      <c r="D95" s="200" t="s">
        <v>74</v>
      </c>
      <c r="E95" s="212" t="s">
        <v>82</v>
      </c>
      <c r="F95" s="212" t="s">
        <v>149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SUM(P96:P105)</f>
        <v>0</v>
      </c>
      <c r="Q95" s="206"/>
      <c r="R95" s="207">
        <f>SUM(R96:R105)</f>
        <v>0</v>
      </c>
      <c r="S95" s="206"/>
      <c r="T95" s="208">
        <f>SUM(T96:T105)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82</v>
      </c>
      <c r="AT95" s="210" t="s">
        <v>74</v>
      </c>
      <c r="AU95" s="210" t="s">
        <v>82</v>
      </c>
      <c r="AY95" s="209" t="s">
        <v>148</v>
      </c>
      <c r="BK95" s="211">
        <f>SUM(BK96:BK105)</f>
        <v>0</v>
      </c>
    </row>
    <row r="96" s="2" customFormat="1" ht="33" customHeight="1">
      <c r="A96" s="40"/>
      <c r="B96" s="41"/>
      <c r="C96" s="214" t="s">
        <v>82</v>
      </c>
      <c r="D96" s="214" t="s">
        <v>150</v>
      </c>
      <c r="E96" s="215" t="s">
        <v>151</v>
      </c>
      <c r="F96" s="216" t="s">
        <v>152</v>
      </c>
      <c r="G96" s="217" t="s">
        <v>153</v>
      </c>
      <c r="H96" s="218">
        <v>13.5</v>
      </c>
      <c r="I96" s="219"/>
      <c r="J96" s="220">
        <f>ROUND(I96*H96,2)</f>
        <v>0</v>
      </c>
      <c r="K96" s="216" t="s">
        <v>154</v>
      </c>
      <c r="L96" s="46"/>
      <c r="M96" s="221" t="s">
        <v>19</v>
      </c>
      <c r="N96" s="222" t="s">
        <v>46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5" t="s">
        <v>155</v>
      </c>
      <c r="AT96" s="225" t="s">
        <v>150</v>
      </c>
      <c r="AU96" s="225" t="s">
        <v>84</v>
      </c>
      <c r="AY96" s="19" t="s">
        <v>148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9" t="s">
        <v>82</v>
      </c>
      <c r="BK96" s="226">
        <f>ROUND(I96*H96,2)</f>
        <v>0</v>
      </c>
      <c r="BL96" s="19" t="s">
        <v>155</v>
      </c>
      <c r="BM96" s="225" t="s">
        <v>882</v>
      </c>
    </row>
    <row r="97" s="2" customFormat="1">
      <c r="A97" s="40"/>
      <c r="B97" s="41"/>
      <c r="C97" s="42"/>
      <c r="D97" s="227" t="s">
        <v>157</v>
      </c>
      <c r="E97" s="42"/>
      <c r="F97" s="228" t="s">
        <v>158</v>
      </c>
      <c r="G97" s="42"/>
      <c r="H97" s="42"/>
      <c r="I97" s="229"/>
      <c r="J97" s="42"/>
      <c r="K97" s="42"/>
      <c r="L97" s="46"/>
      <c r="M97" s="230"/>
      <c r="N97" s="231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84</v>
      </c>
    </row>
    <row r="98" s="13" customFormat="1">
      <c r="A98" s="13"/>
      <c r="B98" s="232"/>
      <c r="C98" s="233"/>
      <c r="D98" s="234" t="s">
        <v>159</v>
      </c>
      <c r="E98" s="235" t="s">
        <v>19</v>
      </c>
      <c r="F98" s="236" t="s">
        <v>883</v>
      </c>
      <c r="G98" s="233"/>
      <c r="H98" s="235" t="s">
        <v>19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159</v>
      </c>
      <c r="AU98" s="242" t="s">
        <v>84</v>
      </c>
      <c r="AV98" s="13" t="s">
        <v>82</v>
      </c>
      <c r="AW98" s="13" t="s">
        <v>37</v>
      </c>
      <c r="AX98" s="13" t="s">
        <v>75</v>
      </c>
      <c r="AY98" s="242" t="s">
        <v>148</v>
      </c>
    </row>
    <row r="99" s="13" customFormat="1">
      <c r="A99" s="13"/>
      <c r="B99" s="232"/>
      <c r="C99" s="233"/>
      <c r="D99" s="234" t="s">
        <v>159</v>
      </c>
      <c r="E99" s="235" t="s">
        <v>19</v>
      </c>
      <c r="F99" s="236" t="s">
        <v>884</v>
      </c>
      <c r="G99" s="233"/>
      <c r="H99" s="235" t="s">
        <v>19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159</v>
      </c>
      <c r="AU99" s="242" t="s">
        <v>84</v>
      </c>
      <c r="AV99" s="13" t="s">
        <v>82</v>
      </c>
      <c r="AW99" s="13" t="s">
        <v>37</v>
      </c>
      <c r="AX99" s="13" t="s">
        <v>75</v>
      </c>
      <c r="AY99" s="242" t="s">
        <v>148</v>
      </c>
    </row>
    <row r="100" s="14" customFormat="1">
      <c r="A100" s="14"/>
      <c r="B100" s="243"/>
      <c r="C100" s="244"/>
      <c r="D100" s="234" t="s">
        <v>159</v>
      </c>
      <c r="E100" s="245" t="s">
        <v>19</v>
      </c>
      <c r="F100" s="246" t="s">
        <v>885</v>
      </c>
      <c r="G100" s="244"/>
      <c r="H100" s="247">
        <v>13.5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159</v>
      </c>
      <c r="AU100" s="253" t="s">
        <v>84</v>
      </c>
      <c r="AV100" s="14" t="s">
        <v>84</v>
      </c>
      <c r="AW100" s="14" t="s">
        <v>37</v>
      </c>
      <c r="AX100" s="14" t="s">
        <v>82</v>
      </c>
      <c r="AY100" s="253" t="s">
        <v>148</v>
      </c>
    </row>
    <row r="101" s="2" customFormat="1" ht="33" customHeight="1">
      <c r="A101" s="40"/>
      <c r="B101" s="41"/>
      <c r="C101" s="214" t="s">
        <v>84</v>
      </c>
      <c r="D101" s="214" t="s">
        <v>150</v>
      </c>
      <c r="E101" s="215" t="s">
        <v>163</v>
      </c>
      <c r="F101" s="216" t="s">
        <v>164</v>
      </c>
      <c r="G101" s="217" t="s">
        <v>153</v>
      </c>
      <c r="H101" s="218">
        <v>13.5</v>
      </c>
      <c r="I101" s="219"/>
      <c r="J101" s="220">
        <f>ROUND(I101*H101,2)</f>
        <v>0</v>
      </c>
      <c r="K101" s="216" t="s">
        <v>154</v>
      </c>
      <c r="L101" s="46"/>
      <c r="M101" s="221" t="s">
        <v>19</v>
      </c>
      <c r="N101" s="222" t="s">
        <v>46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155</v>
      </c>
      <c r="AT101" s="225" t="s">
        <v>150</v>
      </c>
      <c r="AU101" s="225" t="s">
        <v>84</v>
      </c>
      <c r="AY101" s="19" t="s">
        <v>148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82</v>
      </c>
      <c r="BK101" s="226">
        <f>ROUND(I101*H101,2)</f>
        <v>0</v>
      </c>
      <c r="BL101" s="19" t="s">
        <v>155</v>
      </c>
      <c r="BM101" s="225" t="s">
        <v>886</v>
      </c>
    </row>
    <row r="102" s="2" customFormat="1">
      <c r="A102" s="40"/>
      <c r="B102" s="41"/>
      <c r="C102" s="42"/>
      <c r="D102" s="227" t="s">
        <v>157</v>
      </c>
      <c r="E102" s="42"/>
      <c r="F102" s="228" t="s">
        <v>166</v>
      </c>
      <c r="G102" s="42"/>
      <c r="H102" s="42"/>
      <c r="I102" s="229"/>
      <c r="J102" s="42"/>
      <c r="K102" s="42"/>
      <c r="L102" s="46"/>
      <c r="M102" s="230"/>
      <c r="N102" s="231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157</v>
      </c>
      <c r="AU102" s="19" t="s">
        <v>84</v>
      </c>
    </row>
    <row r="103" s="13" customFormat="1">
      <c r="A103" s="13"/>
      <c r="B103" s="232"/>
      <c r="C103" s="233"/>
      <c r="D103" s="234" t="s">
        <v>159</v>
      </c>
      <c r="E103" s="235" t="s">
        <v>19</v>
      </c>
      <c r="F103" s="236" t="s">
        <v>883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159</v>
      </c>
      <c r="AU103" s="242" t="s">
        <v>84</v>
      </c>
      <c r="AV103" s="13" t="s">
        <v>82</v>
      </c>
      <c r="AW103" s="13" t="s">
        <v>37</v>
      </c>
      <c r="AX103" s="13" t="s">
        <v>75</v>
      </c>
      <c r="AY103" s="242" t="s">
        <v>148</v>
      </c>
    </row>
    <row r="104" s="13" customFormat="1">
      <c r="A104" s="13"/>
      <c r="B104" s="232"/>
      <c r="C104" s="233"/>
      <c r="D104" s="234" t="s">
        <v>159</v>
      </c>
      <c r="E104" s="235" t="s">
        <v>19</v>
      </c>
      <c r="F104" s="236" t="s">
        <v>884</v>
      </c>
      <c r="G104" s="233"/>
      <c r="H104" s="235" t="s">
        <v>19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159</v>
      </c>
      <c r="AU104" s="242" t="s">
        <v>84</v>
      </c>
      <c r="AV104" s="13" t="s">
        <v>82</v>
      </c>
      <c r="AW104" s="13" t="s">
        <v>37</v>
      </c>
      <c r="AX104" s="13" t="s">
        <v>75</v>
      </c>
      <c r="AY104" s="242" t="s">
        <v>148</v>
      </c>
    </row>
    <row r="105" s="14" customFormat="1">
      <c r="A105" s="14"/>
      <c r="B105" s="243"/>
      <c r="C105" s="244"/>
      <c r="D105" s="234" t="s">
        <v>159</v>
      </c>
      <c r="E105" s="245" t="s">
        <v>19</v>
      </c>
      <c r="F105" s="246" t="s">
        <v>885</v>
      </c>
      <c r="G105" s="244"/>
      <c r="H105" s="247">
        <v>13.5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159</v>
      </c>
      <c r="AU105" s="253" t="s">
        <v>84</v>
      </c>
      <c r="AV105" s="14" t="s">
        <v>84</v>
      </c>
      <c r="AW105" s="14" t="s">
        <v>37</v>
      </c>
      <c r="AX105" s="14" t="s">
        <v>82</v>
      </c>
      <c r="AY105" s="253" t="s">
        <v>148</v>
      </c>
    </row>
    <row r="106" s="12" customFormat="1" ht="25.92" customHeight="1">
      <c r="A106" s="12"/>
      <c r="B106" s="198"/>
      <c r="C106" s="199"/>
      <c r="D106" s="200" t="s">
        <v>74</v>
      </c>
      <c r="E106" s="201" t="s">
        <v>167</v>
      </c>
      <c r="F106" s="201" t="s">
        <v>168</v>
      </c>
      <c r="G106" s="199"/>
      <c r="H106" s="199"/>
      <c r="I106" s="202"/>
      <c r="J106" s="203">
        <f>BK106</f>
        <v>0</v>
      </c>
      <c r="K106" s="199"/>
      <c r="L106" s="204"/>
      <c r="M106" s="205"/>
      <c r="N106" s="206"/>
      <c r="O106" s="206"/>
      <c r="P106" s="207">
        <f>P107</f>
        <v>0</v>
      </c>
      <c r="Q106" s="206"/>
      <c r="R106" s="207">
        <f>R107</f>
        <v>1.4396868</v>
      </c>
      <c r="S106" s="206"/>
      <c r="T106" s="208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169</v>
      </c>
      <c r="AT106" s="210" t="s">
        <v>74</v>
      </c>
      <c r="AU106" s="210" t="s">
        <v>75</v>
      </c>
      <c r="AY106" s="209" t="s">
        <v>148</v>
      </c>
      <c r="BK106" s="211">
        <f>BK107</f>
        <v>0</v>
      </c>
    </row>
    <row r="107" s="12" customFormat="1" ht="22.8" customHeight="1">
      <c r="A107" s="12"/>
      <c r="B107" s="198"/>
      <c r="C107" s="199"/>
      <c r="D107" s="200" t="s">
        <v>74</v>
      </c>
      <c r="E107" s="212" t="s">
        <v>237</v>
      </c>
      <c r="F107" s="212" t="s">
        <v>238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SUM(P108:P228)</f>
        <v>0</v>
      </c>
      <c r="Q107" s="206"/>
      <c r="R107" s="207">
        <f>SUM(R108:R228)</f>
        <v>1.4396868</v>
      </c>
      <c r="S107" s="206"/>
      <c r="T107" s="208">
        <f>SUM(T108:T228)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169</v>
      </c>
      <c r="AT107" s="210" t="s">
        <v>74</v>
      </c>
      <c r="AU107" s="210" t="s">
        <v>82</v>
      </c>
      <c r="AY107" s="209" t="s">
        <v>148</v>
      </c>
      <c r="BK107" s="211">
        <f>SUM(BK108:BK228)</f>
        <v>0</v>
      </c>
    </row>
    <row r="108" s="2" customFormat="1" ht="16.5" customHeight="1">
      <c r="A108" s="40"/>
      <c r="B108" s="41"/>
      <c r="C108" s="214" t="s">
        <v>169</v>
      </c>
      <c r="D108" s="214" t="s">
        <v>150</v>
      </c>
      <c r="E108" s="215" t="s">
        <v>240</v>
      </c>
      <c r="F108" s="216" t="s">
        <v>241</v>
      </c>
      <c r="G108" s="217" t="s">
        <v>242</v>
      </c>
      <c r="H108" s="218">
        <v>0.67600000000000005</v>
      </c>
      <c r="I108" s="219"/>
      <c r="J108" s="220">
        <f>ROUND(I108*H108,2)</f>
        <v>0</v>
      </c>
      <c r="K108" s="216" t="s">
        <v>154</v>
      </c>
      <c r="L108" s="46"/>
      <c r="M108" s="221" t="s">
        <v>19</v>
      </c>
      <c r="N108" s="222" t="s">
        <v>46</v>
      </c>
      <c r="O108" s="86"/>
      <c r="P108" s="223">
        <f>O108*H108</f>
        <v>0</v>
      </c>
      <c r="Q108" s="223">
        <v>0.0088000000000000005</v>
      </c>
      <c r="R108" s="223">
        <f>Q108*H108</f>
        <v>0.0059488000000000006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175</v>
      </c>
      <c r="AT108" s="225" t="s">
        <v>150</v>
      </c>
      <c r="AU108" s="225" t="s">
        <v>84</v>
      </c>
      <c r="AY108" s="19" t="s">
        <v>148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82</v>
      </c>
      <c r="BK108" s="226">
        <f>ROUND(I108*H108,2)</f>
        <v>0</v>
      </c>
      <c r="BL108" s="19" t="s">
        <v>175</v>
      </c>
      <c r="BM108" s="225" t="s">
        <v>887</v>
      </c>
    </row>
    <row r="109" s="2" customFormat="1">
      <c r="A109" s="40"/>
      <c r="B109" s="41"/>
      <c r="C109" s="42"/>
      <c r="D109" s="227" t="s">
        <v>157</v>
      </c>
      <c r="E109" s="42"/>
      <c r="F109" s="228" t="s">
        <v>244</v>
      </c>
      <c r="G109" s="42"/>
      <c r="H109" s="42"/>
      <c r="I109" s="229"/>
      <c r="J109" s="42"/>
      <c r="K109" s="42"/>
      <c r="L109" s="46"/>
      <c r="M109" s="230"/>
      <c r="N109" s="231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84</v>
      </c>
    </row>
    <row r="110" s="13" customFormat="1">
      <c r="A110" s="13"/>
      <c r="B110" s="232"/>
      <c r="C110" s="233"/>
      <c r="D110" s="234" t="s">
        <v>159</v>
      </c>
      <c r="E110" s="235" t="s">
        <v>19</v>
      </c>
      <c r="F110" s="236" t="s">
        <v>883</v>
      </c>
      <c r="G110" s="233"/>
      <c r="H110" s="235" t="s">
        <v>19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159</v>
      </c>
      <c r="AU110" s="242" t="s">
        <v>84</v>
      </c>
      <c r="AV110" s="13" t="s">
        <v>82</v>
      </c>
      <c r="AW110" s="13" t="s">
        <v>37</v>
      </c>
      <c r="AX110" s="13" t="s">
        <v>75</v>
      </c>
      <c r="AY110" s="242" t="s">
        <v>148</v>
      </c>
    </row>
    <row r="111" s="13" customFormat="1">
      <c r="A111" s="13"/>
      <c r="B111" s="232"/>
      <c r="C111" s="233"/>
      <c r="D111" s="234" t="s">
        <v>159</v>
      </c>
      <c r="E111" s="235" t="s">
        <v>19</v>
      </c>
      <c r="F111" s="236" t="s">
        <v>245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159</v>
      </c>
      <c r="AU111" s="242" t="s">
        <v>84</v>
      </c>
      <c r="AV111" s="13" t="s">
        <v>82</v>
      </c>
      <c r="AW111" s="13" t="s">
        <v>37</v>
      </c>
      <c r="AX111" s="13" t="s">
        <v>75</v>
      </c>
      <c r="AY111" s="242" t="s">
        <v>148</v>
      </c>
    </row>
    <row r="112" s="14" customFormat="1">
      <c r="A112" s="14"/>
      <c r="B112" s="243"/>
      <c r="C112" s="244"/>
      <c r="D112" s="234" t="s">
        <v>159</v>
      </c>
      <c r="E112" s="245" t="s">
        <v>19</v>
      </c>
      <c r="F112" s="246" t="s">
        <v>888</v>
      </c>
      <c r="G112" s="244"/>
      <c r="H112" s="247">
        <v>0.67600000000000005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159</v>
      </c>
      <c r="AU112" s="253" t="s">
        <v>84</v>
      </c>
      <c r="AV112" s="14" t="s">
        <v>84</v>
      </c>
      <c r="AW112" s="14" t="s">
        <v>37</v>
      </c>
      <c r="AX112" s="14" t="s">
        <v>82</v>
      </c>
      <c r="AY112" s="253" t="s">
        <v>148</v>
      </c>
    </row>
    <row r="113" s="2" customFormat="1" ht="16.5" customHeight="1">
      <c r="A113" s="40"/>
      <c r="B113" s="41"/>
      <c r="C113" s="214" t="s">
        <v>155</v>
      </c>
      <c r="D113" s="214" t="s">
        <v>150</v>
      </c>
      <c r="E113" s="215" t="s">
        <v>248</v>
      </c>
      <c r="F113" s="216" t="s">
        <v>249</v>
      </c>
      <c r="G113" s="217" t="s">
        <v>242</v>
      </c>
      <c r="H113" s="218">
        <v>6.7599999999999998</v>
      </c>
      <c r="I113" s="219"/>
      <c r="J113" s="220">
        <f>ROUND(I113*H113,2)</f>
        <v>0</v>
      </c>
      <c r="K113" s="216" t="s">
        <v>154</v>
      </c>
      <c r="L113" s="46"/>
      <c r="M113" s="221" t="s">
        <v>19</v>
      </c>
      <c r="N113" s="222" t="s">
        <v>46</v>
      </c>
      <c r="O113" s="86"/>
      <c r="P113" s="223">
        <f>O113*H113</f>
        <v>0</v>
      </c>
      <c r="Q113" s="223">
        <v>0.0099000000000000008</v>
      </c>
      <c r="R113" s="223">
        <f>Q113*H113</f>
        <v>0.066923999999999997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175</v>
      </c>
      <c r="AT113" s="225" t="s">
        <v>150</v>
      </c>
      <c r="AU113" s="225" t="s">
        <v>84</v>
      </c>
      <c r="AY113" s="19" t="s">
        <v>148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82</v>
      </c>
      <c r="BK113" s="226">
        <f>ROUND(I113*H113,2)</f>
        <v>0</v>
      </c>
      <c r="BL113" s="19" t="s">
        <v>175</v>
      </c>
      <c r="BM113" s="225" t="s">
        <v>889</v>
      </c>
    </row>
    <row r="114" s="2" customFormat="1">
      <c r="A114" s="40"/>
      <c r="B114" s="41"/>
      <c r="C114" s="42"/>
      <c r="D114" s="227" t="s">
        <v>157</v>
      </c>
      <c r="E114" s="42"/>
      <c r="F114" s="228" t="s">
        <v>251</v>
      </c>
      <c r="G114" s="42"/>
      <c r="H114" s="42"/>
      <c r="I114" s="229"/>
      <c r="J114" s="42"/>
      <c r="K114" s="42"/>
      <c r="L114" s="46"/>
      <c r="M114" s="230"/>
      <c r="N114" s="231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157</v>
      </c>
      <c r="AU114" s="19" t="s">
        <v>84</v>
      </c>
    </row>
    <row r="115" s="13" customFormat="1">
      <c r="A115" s="13"/>
      <c r="B115" s="232"/>
      <c r="C115" s="233"/>
      <c r="D115" s="234" t="s">
        <v>159</v>
      </c>
      <c r="E115" s="235" t="s">
        <v>19</v>
      </c>
      <c r="F115" s="236" t="s">
        <v>883</v>
      </c>
      <c r="G115" s="233"/>
      <c r="H115" s="235" t="s">
        <v>19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159</v>
      </c>
      <c r="AU115" s="242" t="s">
        <v>84</v>
      </c>
      <c r="AV115" s="13" t="s">
        <v>82</v>
      </c>
      <c r="AW115" s="13" t="s">
        <v>37</v>
      </c>
      <c r="AX115" s="13" t="s">
        <v>75</v>
      </c>
      <c r="AY115" s="242" t="s">
        <v>148</v>
      </c>
    </row>
    <row r="116" s="13" customFormat="1">
      <c r="A116" s="13"/>
      <c r="B116" s="232"/>
      <c r="C116" s="233"/>
      <c r="D116" s="234" t="s">
        <v>159</v>
      </c>
      <c r="E116" s="235" t="s">
        <v>19</v>
      </c>
      <c r="F116" s="236" t="s">
        <v>245</v>
      </c>
      <c r="G116" s="233"/>
      <c r="H116" s="235" t="s">
        <v>19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159</v>
      </c>
      <c r="AU116" s="242" t="s">
        <v>84</v>
      </c>
      <c r="AV116" s="13" t="s">
        <v>82</v>
      </c>
      <c r="AW116" s="13" t="s">
        <v>37</v>
      </c>
      <c r="AX116" s="13" t="s">
        <v>75</v>
      </c>
      <c r="AY116" s="242" t="s">
        <v>148</v>
      </c>
    </row>
    <row r="117" s="14" customFormat="1">
      <c r="A117" s="14"/>
      <c r="B117" s="243"/>
      <c r="C117" s="244"/>
      <c r="D117" s="234" t="s">
        <v>159</v>
      </c>
      <c r="E117" s="245" t="s">
        <v>19</v>
      </c>
      <c r="F117" s="246" t="s">
        <v>890</v>
      </c>
      <c r="G117" s="244"/>
      <c r="H117" s="247">
        <v>6.7599999999999998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159</v>
      </c>
      <c r="AU117" s="253" t="s">
        <v>84</v>
      </c>
      <c r="AV117" s="14" t="s">
        <v>84</v>
      </c>
      <c r="AW117" s="14" t="s">
        <v>37</v>
      </c>
      <c r="AX117" s="14" t="s">
        <v>82</v>
      </c>
      <c r="AY117" s="253" t="s">
        <v>148</v>
      </c>
    </row>
    <row r="118" s="2" customFormat="1" ht="24.15" customHeight="1">
      <c r="A118" s="40"/>
      <c r="B118" s="41"/>
      <c r="C118" s="214" t="s">
        <v>188</v>
      </c>
      <c r="D118" s="214" t="s">
        <v>150</v>
      </c>
      <c r="E118" s="215" t="s">
        <v>254</v>
      </c>
      <c r="F118" s="216" t="s">
        <v>255</v>
      </c>
      <c r="G118" s="217" t="s">
        <v>153</v>
      </c>
      <c r="H118" s="218">
        <v>4.7999999999999998</v>
      </c>
      <c r="I118" s="219"/>
      <c r="J118" s="220">
        <f>ROUND(I118*H118,2)</f>
        <v>0</v>
      </c>
      <c r="K118" s="216" t="s">
        <v>154</v>
      </c>
      <c r="L118" s="46"/>
      <c r="M118" s="221" t="s">
        <v>19</v>
      </c>
      <c r="N118" s="222" t="s">
        <v>46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175</v>
      </c>
      <c r="AT118" s="225" t="s">
        <v>150</v>
      </c>
      <c r="AU118" s="225" t="s">
        <v>84</v>
      </c>
      <c r="AY118" s="19" t="s">
        <v>148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82</v>
      </c>
      <c r="BK118" s="226">
        <f>ROUND(I118*H118,2)</f>
        <v>0</v>
      </c>
      <c r="BL118" s="19" t="s">
        <v>175</v>
      </c>
      <c r="BM118" s="225" t="s">
        <v>891</v>
      </c>
    </row>
    <row r="119" s="2" customFormat="1">
      <c r="A119" s="40"/>
      <c r="B119" s="41"/>
      <c r="C119" s="42"/>
      <c r="D119" s="227" t="s">
        <v>157</v>
      </c>
      <c r="E119" s="42"/>
      <c r="F119" s="228" t="s">
        <v>257</v>
      </c>
      <c r="G119" s="42"/>
      <c r="H119" s="42"/>
      <c r="I119" s="229"/>
      <c r="J119" s="42"/>
      <c r="K119" s="42"/>
      <c r="L119" s="46"/>
      <c r="M119" s="230"/>
      <c r="N119" s="231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157</v>
      </c>
      <c r="AU119" s="19" t="s">
        <v>84</v>
      </c>
    </row>
    <row r="120" s="13" customFormat="1">
      <c r="A120" s="13"/>
      <c r="B120" s="232"/>
      <c r="C120" s="233"/>
      <c r="D120" s="234" t="s">
        <v>159</v>
      </c>
      <c r="E120" s="235" t="s">
        <v>19</v>
      </c>
      <c r="F120" s="236" t="s">
        <v>883</v>
      </c>
      <c r="G120" s="233"/>
      <c r="H120" s="235" t="s">
        <v>19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159</v>
      </c>
      <c r="AU120" s="242" t="s">
        <v>84</v>
      </c>
      <c r="AV120" s="13" t="s">
        <v>82</v>
      </c>
      <c r="AW120" s="13" t="s">
        <v>37</v>
      </c>
      <c r="AX120" s="13" t="s">
        <v>75</v>
      </c>
      <c r="AY120" s="242" t="s">
        <v>148</v>
      </c>
    </row>
    <row r="121" s="13" customFormat="1">
      <c r="A121" s="13"/>
      <c r="B121" s="232"/>
      <c r="C121" s="233"/>
      <c r="D121" s="234" t="s">
        <v>159</v>
      </c>
      <c r="E121" s="235" t="s">
        <v>19</v>
      </c>
      <c r="F121" s="236" t="s">
        <v>892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159</v>
      </c>
      <c r="AU121" s="242" t="s">
        <v>84</v>
      </c>
      <c r="AV121" s="13" t="s">
        <v>82</v>
      </c>
      <c r="AW121" s="13" t="s">
        <v>37</v>
      </c>
      <c r="AX121" s="13" t="s">
        <v>75</v>
      </c>
      <c r="AY121" s="242" t="s">
        <v>148</v>
      </c>
    </row>
    <row r="122" s="14" customFormat="1">
      <c r="A122" s="14"/>
      <c r="B122" s="243"/>
      <c r="C122" s="244"/>
      <c r="D122" s="234" t="s">
        <v>159</v>
      </c>
      <c r="E122" s="245" t="s">
        <v>19</v>
      </c>
      <c r="F122" s="246" t="s">
        <v>893</v>
      </c>
      <c r="G122" s="244"/>
      <c r="H122" s="247">
        <v>2.3999999999999999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159</v>
      </c>
      <c r="AU122" s="253" t="s">
        <v>84</v>
      </c>
      <c r="AV122" s="14" t="s">
        <v>84</v>
      </c>
      <c r="AW122" s="14" t="s">
        <v>37</v>
      </c>
      <c r="AX122" s="14" t="s">
        <v>75</v>
      </c>
      <c r="AY122" s="253" t="s">
        <v>148</v>
      </c>
    </row>
    <row r="123" s="13" customFormat="1">
      <c r="A123" s="13"/>
      <c r="B123" s="232"/>
      <c r="C123" s="233"/>
      <c r="D123" s="234" t="s">
        <v>159</v>
      </c>
      <c r="E123" s="235" t="s">
        <v>19</v>
      </c>
      <c r="F123" s="236" t="s">
        <v>894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159</v>
      </c>
      <c r="AU123" s="242" t="s">
        <v>84</v>
      </c>
      <c r="AV123" s="13" t="s">
        <v>82</v>
      </c>
      <c r="AW123" s="13" t="s">
        <v>37</v>
      </c>
      <c r="AX123" s="13" t="s">
        <v>75</v>
      </c>
      <c r="AY123" s="242" t="s">
        <v>148</v>
      </c>
    </row>
    <row r="124" s="14" customFormat="1">
      <c r="A124" s="14"/>
      <c r="B124" s="243"/>
      <c r="C124" s="244"/>
      <c r="D124" s="234" t="s">
        <v>159</v>
      </c>
      <c r="E124" s="245" t="s">
        <v>19</v>
      </c>
      <c r="F124" s="246" t="s">
        <v>893</v>
      </c>
      <c r="G124" s="244"/>
      <c r="H124" s="247">
        <v>2.3999999999999999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159</v>
      </c>
      <c r="AU124" s="253" t="s">
        <v>84</v>
      </c>
      <c r="AV124" s="14" t="s">
        <v>84</v>
      </c>
      <c r="AW124" s="14" t="s">
        <v>37</v>
      </c>
      <c r="AX124" s="14" t="s">
        <v>75</v>
      </c>
      <c r="AY124" s="253" t="s">
        <v>148</v>
      </c>
    </row>
    <row r="125" s="15" customFormat="1">
      <c r="A125" s="15"/>
      <c r="B125" s="264"/>
      <c r="C125" s="265"/>
      <c r="D125" s="234" t="s">
        <v>159</v>
      </c>
      <c r="E125" s="266" t="s">
        <v>19</v>
      </c>
      <c r="F125" s="267" t="s">
        <v>264</v>
      </c>
      <c r="G125" s="265"/>
      <c r="H125" s="268">
        <v>4.7999999999999998</v>
      </c>
      <c r="I125" s="269"/>
      <c r="J125" s="265"/>
      <c r="K125" s="265"/>
      <c r="L125" s="270"/>
      <c r="M125" s="271"/>
      <c r="N125" s="272"/>
      <c r="O125" s="272"/>
      <c r="P125" s="272"/>
      <c r="Q125" s="272"/>
      <c r="R125" s="272"/>
      <c r="S125" s="272"/>
      <c r="T125" s="27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4" t="s">
        <v>159</v>
      </c>
      <c r="AU125" s="274" t="s">
        <v>84</v>
      </c>
      <c r="AV125" s="15" t="s">
        <v>155</v>
      </c>
      <c r="AW125" s="15" t="s">
        <v>37</v>
      </c>
      <c r="AX125" s="15" t="s">
        <v>82</v>
      </c>
      <c r="AY125" s="274" t="s">
        <v>148</v>
      </c>
    </row>
    <row r="126" s="2" customFormat="1" ht="33" customHeight="1">
      <c r="A126" s="40"/>
      <c r="B126" s="41"/>
      <c r="C126" s="214" t="s">
        <v>195</v>
      </c>
      <c r="D126" s="214" t="s">
        <v>150</v>
      </c>
      <c r="E126" s="215" t="s">
        <v>277</v>
      </c>
      <c r="F126" s="216" t="s">
        <v>278</v>
      </c>
      <c r="G126" s="217" t="s">
        <v>174</v>
      </c>
      <c r="H126" s="218">
        <v>593</v>
      </c>
      <c r="I126" s="219"/>
      <c r="J126" s="220">
        <f>ROUND(I126*H126,2)</f>
        <v>0</v>
      </c>
      <c r="K126" s="216" t="s">
        <v>154</v>
      </c>
      <c r="L126" s="46"/>
      <c r="M126" s="221" t="s">
        <v>19</v>
      </c>
      <c r="N126" s="222" t="s">
        <v>46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175</v>
      </c>
      <c r="AT126" s="225" t="s">
        <v>150</v>
      </c>
      <c r="AU126" s="225" t="s">
        <v>84</v>
      </c>
      <c r="AY126" s="19" t="s">
        <v>148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82</v>
      </c>
      <c r="BK126" s="226">
        <f>ROUND(I126*H126,2)</f>
        <v>0</v>
      </c>
      <c r="BL126" s="19" t="s">
        <v>175</v>
      </c>
      <c r="BM126" s="225" t="s">
        <v>895</v>
      </c>
    </row>
    <row r="127" s="2" customFormat="1">
      <c r="A127" s="40"/>
      <c r="B127" s="41"/>
      <c r="C127" s="42"/>
      <c r="D127" s="227" t="s">
        <v>157</v>
      </c>
      <c r="E127" s="42"/>
      <c r="F127" s="228" t="s">
        <v>280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157</v>
      </c>
      <c r="AU127" s="19" t="s">
        <v>84</v>
      </c>
    </row>
    <row r="128" s="13" customFormat="1">
      <c r="A128" s="13"/>
      <c r="B128" s="232"/>
      <c r="C128" s="233"/>
      <c r="D128" s="234" t="s">
        <v>159</v>
      </c>
      <c r="E128" s="235" t="s">
        <v>19</v>
      </c>
      <c r="F128" s="236" t="s">
        <v>883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159</v>
      </c>
      <c r="AU128" s="242" t="s">
        <v>84</v>
      </c>
      <c r="AV128" s="13" t="s">
        <v>82</v>
      </c>
      <c r="AW128" s="13" t="s">
        <v>37</v>
      </c>
      <c r="AX128" s="13" t="s">
        <v>75</v>
      </c>
      <c r="AY128" s="242" t="s">
        <v>148</v>
      </c>
    </row>
    <row r="129" s="13" customFormat="1">
      <c r="A129" s="13"/>
      <c r="B129" s="232"/>
      <c r="C129" s="233"/>
      <c r="D129" s="234" t="s">
        <v>159</v>
      </c>
      <c r="E129" s="235" t="s">
        <v>19</v>
      </c>
      <c r="F129" s="236" t="s">
        <v>896</v>
      </c>
      <c r="G129" s="233"/>
      <c r="H129" s="235" t="s">
        <v>19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159</v>
      </c>
      <c r="AU129" s="242" t="s">
        <v>84</v>
      </c>
      <c r="AV129" s="13" t="s">
        <v>82</v>
      </c>
      <c r="AW129" s="13" t="s">
        <v>37</v>
      </c>
      <c r="AX129" s="13" t="s">
        <v>75</v>
      </c>
      <c r="AY129" s="242" t="s">
        <v>148</v>
      </c>
    </row>
    <row r="130" s="14" customFormat="1">
      <c r="A130" s="14"/>
      <c r="B130" s="243"/>
      <c r="C130" s="244"/>
      <c r="D130" s="234" t="s">
        <v>159</v>
      </c>
      <c r="E130" s="245" t="s">
        <v>19</v>
      </c>
      <c r="F130" s="246" t="s">
        <v>897</v>
      </c>
      <c r="G130" s="244"/>
      <c r="H130" s="247">
        <v>593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159</v>
      </c>
      <c r="AU130" s="253" t="s">
        <v>84</v>
      </c>
      <c r="AV130" s="14" t="s">
        <v>84</v>
      </c>
      <c r="AW130" s="14" t="s">
        <v>37</v>
      </c>
      <c r="AX130" s="14" t="s">
        <v>82</v>
      </c>
      <c r="AY130" s="253" t="s">
        <v>148</v>
      </c>
    </row>
    <row r="131" s="2" customFormat="1" ht="33" customHeight="1">
      <c r="A131" s="40"/>
      <c r="B131" s="41"/>
      <c r="C131" s="214" t="s">
        <v>201</v>
      </c>
      <c r="D131" s="214" t="s">
        <v>150</v>
      </c>
      <c r="E131" s="215" t="s">
        <v>284</v>
      </c>
      <c r="F131" s="216" t="s">
        <v>285</v>
      </c>
      <c r="G131" s="217" t="s">
        <v>174</v>
      </c>
      <c r="H131" s="218">
        <v>56</v>
      </c>
      <c r="I131" s="219"/>
      <c r="J131" s="220">
        <f>ROUND(I131*H131,2)</f>
        <v>0</v>
      </c>
      <c r="K131" s="216" t="s">
        <v>154</v>
      </c>
      <c r="L131" s="46"/>
      <c r="M131" s="221" t="s">
        <v>19</v>
      </c>
      <c r="N131" s="222" t="s">
        <v>46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175</v>
      </c>
      <c r="AT131" s="225" t="s">
        <v>150</v>
      </c>
      <c r="AU131" s="225" t="s">
        <v>84</v>
      </c>
      <c r="AY131" s="19" t="s">
        <v>148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82</v>
      </c>
      <c r="BK131" s="226">
        <f>ROUND(I131*H131,2)</f>
        <v>0</v>
      </c>
      <c r="BL131" s="19" t="s">
        <v>175</v>
      </c>
      <c r="BM131" s="225" t="s">
        <v>898</v>
      </c>
    </row>
    <row r="132" s="2" customFormat="1">
      <c r="A132" s="40"/>
      <c r="B132" s="41"/>
      <c r="C132" s="42"/>
      <c r="D132" s="227" t="s">
        <v>157</v>
      </c>
      <c r="E132" s="42"/>
      <c r="F132" s="228" t="s">
        <v>287</v>
      </c>
      <c r="G132" s="42"/>
      <c r="H132" s="42"/>
      <c r="I132" s="229"/>
      <c r="J132" s="42"/>
      <c r="K132" s="42"/>
      <c r="L132" s="46"/>
      <c r="M132" s="230"/>
      <c r="N132" s="231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157</v>
      </c>
      <c r="AU132" s="19" t="s">
        <v>84</v>
      </c>
    </row>
    <row r="133" s="13" customFormat="1">
      <c r="A133" s="13"/>
      <c r="B133" s="232"/>
      <c r="C133" s="233"/>
      <c r="D133" s="234" t="s">
        <v>159</v>
      </c>
      <c r="E133" s="235" t="s">
        <v>19</v>
      </c>
      <c r="F133" s="236" t="s">
        <v>883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159</v>
      </c>
      <c r="AU133" s="242" t="s">
        <v>84</v>
      </c>
      <c r="AV133" s="13" t="s">
        <v>82</v>
      </c>
      <c r="AW133" s="13" t="s">
        <v>37</v>
      </c>
      <c r="AX133" s="13" t="s">
        <v>75</v>
      </c>
      <c r="AY133" s="242" t="s">
        <v>148</v>
      </c>
    </row>
    <row r="134" s="13" customFormat="1">
      <c r="A134" s="13"/>
      <c r="B134" s="232"/>
      <c r="C134" s="233"/>
      <c r="D134" s="234" t="s">
        <v>159</v>
      </c>
      <c r="E134" s="235" t="s">
        <v>19</v>
      </c>
      <c r="F134" s="236" t="s">
        <v>899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159</v>
      </c>
      <c r="AU134" s="242" t="s">
        <v>84</v>
      </c>
      <c r="AV134" s="13" t="s">
        <v>82</v>
      </c>
      <c r="AW134" s="13" t="s">
        <v>37</v>
      </c>
      <c r="AX134" s="13" t="s">
        <v>75</v>
      </c>
      <c r="AY134" s="242" t="s">
        <v>148</v>
      </c>
    </row>
    <row r="135" s="14" customFormat="1">
      <c r="A135" s="14"/>
      <c r="B135" s="243"/>
      <c r="C135" s="244"/>
      <c r="D135" s="234" t="s">
        <v>159</v>
      </c>
      <c r="E135" s="245" t="s">
        <v>19</v>
      </c>
      <c r="F135" s="246" t="s">
        <v>900</v>
      </c>
      <c r="G135" s="244"/>
      <c r="H135" s="247">
        <v>56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159</v>
      </c>
      <c r="AU135" s="253" t="s">
        <v>84</v>
      </c>
      <c r="AV135" s="14" t="s">
        <v>84</v>
      </c>
      <c r="AW135" s="14" t="s">
        <v>37</v>
      </c>
      <c r="AX135" s="14" t="s">
        <v>82</v>
      </c>
      <c r="AY135" s="253" t="s">
        <v>148</v>
      </c>
    </row>
    <row r="136" s="2" customFormat="1" ht="24.15" customHeight="1">
      <c r="A136" s="40"/>
      <c r="B136" s="41"/>
      <c r="C136" s="214" t="s">
        <v>208</v>
      </c>
      <c r="D136" s="214" t="s">
        <v>150</v>
      </c>
      <c r="E136" s="215" t="s">
        <v>291</v>
      </c>
      <c r="F136" s="216" t="s">
        <v>292</v>
      </c>
      <c r="G136" s="217" t="s">
        <v>153</v>
      </c>
      <c r="H136" s="218">
        <v>47.109999999999999</v>
      </c>
      <c r="I136" s="219"/>
      <c r="J136" s="220">
        <f>ROUND(I136*H136,2)</f>
        <v>0</v>
      </c>
      <c r="K136" s="216" t="s">
        <v>154</v>
      </c>
      <c r="L136" s="46"/>
      <c r="M136" s="221" t="s">
        <v>19</v>
      </c>
      <c r="N136" s="222" t="s">
        <v>46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175</v>
      </c>
      <c r="AT136" s="225" t="s">
        <v>150</v>
      </c>
      <c r="AU136" s="225" t="s">
        <v>84</v>
      </c>
      <c r="AY136" s="19" t="s">
        <v>148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82</v>
      </c>
      <c r="BK136" s="226">
        <f>ROUND(I136*H136,2)</f>
        <v>0</v>
      </c>
      <c r="BL136" s="19" t="s">
        <v>175</v>
      </c>
      <c r="BM136" s="225" t="s">
        <v>901</v>
      </c>
    </row>
    <row r="137" s="2" customFormat="1">
      <c r="A137" s="40"/>
      <c r="B137" s="41"/>
      <c r="C137" s="42"/>
      <c r="D137" s="227" t="s">
        <v>157</v>
      </c>
      <c r="E137" s="42"/>
      <c r="F137" s="228" t="s">
        <v>294</v>
      </c>
      <c r="G137" s="42"/>
      <c r="H137" s="42"/>
      <c r="I137" s="229"/>
      <c r="J137" s="42"/>
      <c r="K137" s="42"/>
      <c r="L137" s="46"/>
      <c r="M137" s="230"/>
      <c r="N137" s="231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157</v>
      </c>
      <c r="AU137" s="19" t="s">
        <v>84</v>
      </c>
    </row>
    <row r="138" s="13" customFormat="1">
      <c r="A138" s="13"/>
      <c r="B138" s="232"/>
      <c r="C138" s="233"/>
      <c r="D138" s="234" t="s">
        <v>159</v>
      </c>
      <c r="E138" s="235" t="s">
        <v>19</v>
      </c>
      <c r="F138" s="236" t="s">
        <v>883</v>
      </c>
      <c r="G138" s="233"/>
      <c r="H138" s="235" t="s">
        <v>19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159</v>
      </c>
      <c r="AU138" s="242" t="s">
        <v>84</v>
      </c>
      <c r="AV138" s="13" t="s">
        <v>82</v>
      </c>
      <c r="AW138" s="13" t="s">
        <v>37</v>
      </c>
      <c r="AX138" s="13" t="s">
        <v>75</v>
      </c>
      <c r="AY138" s="242" t="s">
        <v>148</v>
      </c>
    </row>
    <row r="139" s="13" customFormat="1">
      <c r="A139" s="13"/>
      <c r="B139" s="232"/>
      <c r="C139" s="233"/>
      <c r="D139" s="234" t="s">
        <v>159</v>
      </c>
      <c r="E139" s="235" t="s">
        <v>19</v>
      </c>
      <c r="F139" s="236" t="s">
        <v>902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159</v>
      </c>
      <c r="AU139" s="242" t="s">
        <v>84</v>
      </c>
      <c r="AV139" s="13" t="s">
        <v>82</v>
      </c>
      <c r="AW139" s="13" t="s">
        <v>37</v>
      </c>
      <c r="AX139" s="13" t="s">
        <v>75</v>
      </c>
      <c r="AY139" s="242" t="s">
        <v>148</v>
      </c>
    </row>
    <row r="140" s="14" customFormat="1">
      <c r="A140" s="14"/>
      <c r="B140" s="243"/>
      <c r="C140" s="244"/>
      <c r="D140" s="234" t="s">
        <v>159</v>
      </c>
      <c r="E140" s="245" t="s">
        <v>19</v>
      </c>
      <c r="F140" s="246" t="s">
        <v>903</v>
      </c>
      <c r="G140" s="244"/>
      <c r="H140" s="247">
        <v>41.509999999999998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159</v>
      </c>
      <c r="AU140" s="253" t="s">
        <v>84</v>
      </c>
      <c r="AV140" s="14" t="s">
        <v>84</v>
      </c>
      <c r="AW140" s="14" t="s">
        <v>37</v>
      </c>
      <c r="AX140" s="14" t="s">
        <v>75</v>
      </c>
      <c r="AY140" s="253" t="s">
        <v>148</v>
      </c>
    </row>
    <row r="141" s="13" customFormat="1">
      <c r="A141" s="13"/>
      <c r="B141" s="232"/>
      <c r="C141" s="233"/>
      <c r="D141" s="234" t="s">
        <v>159</v>
      </c>
      <c r="E141" s="235" t="s">
        <v>19</v>
      </c>
      <c r="F141" s="236" t="s">
        <v>904</v>
      </c>
      <c r="G141" s="233"/>
      <c r="H141" s="235" t="s">
        <v>19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159</v>
      </c>
      <c r="AU141" s="242" t="s">
        <v>84</v>
      </c>
      <c r="AV141" s="13" t="s">
        <v>82</v>
      </c>
      <c r="AW141" s="13" t="s">
        <v>37</v>
      </c>
      <c r="AX141" s="13" t="s">
        <v>75</v>
      </c>
      <c r="AY141" s="242" t="s">
        <v>148</v>
      </c>
    </row>
    <row r="142" s="14" customFormat="1">
      <c r="A142" s="14"/>
      <c r="B142" s="243"/>
      <c r="C142" s="244"/>
      <c r="D142" s="234" t="s">
        <v>159</v>
      </c>
      <c r="E142" s="245" t="s">
        <v>19</v>
      </c>
      <c r="F142" s="246" t="s">
        <v>905</v>
      </c>
      <c r="G142" s="244"/>
      <c r="H142" s="247">
        <v>5.5999999999999996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159</v>
      </c>
      <c r="AU142" s="253" t="s">
        <v>84</v>
      </c>
      <c r="AV142" s="14" t="s">
        <v>84</v>
      </c>
      <c r="AW142" s="14" t="s">
        <v>37</v>
      </c>
      <c r="AX142" s="14" t="s">
        <v>75</v>
      </c>
      <c r="AY142" s="253" t="s">
        <v>148</v>
      </c>
    </row>
    <row r="143" s="15" customFormat="1">
      <c r="A143" s="15"/>
      <c r="B143" s="264"/>
      <c r="C143" s="265"/>
      <c r="D143" s="234" t="s">
        <v>159</v>
      </c>
      <c r="E143" s="266" t="s">
        <v>19</v>
      </c>
      <c r="F143" s="267" t="s">
        <v>264</v>
      </c>
      <c r="G143" s="265"/>
      <c r="H143" s="268">
        <v>47.109999999999999</v>
      </c>
      <c r="I143" s="269"/>
      <c r="J143" s="265"/>
      <c r="K143" s="265"/>
      <c r="L143" s="270"/>
      <c r="M143" s="271"/>
      <c r="N143" s="272"/>
      <c r="O143" s="272"/>
      <c r="P143" s="272"/>
      <c r="Q143" s="272"/>
      <c r="R143" s="272"/>
      <c r="S143" s="272"/>
      <c r="T143" s="27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4" t="s">
        <v>159</v>
      </c>
      <c r="AU143" s="274" t="s">
        <v>84</v>
      </c>
      <c r="AV143" s="15" t="s">
        <v>155</v>
      </c>
      <c r="AW143" s="15" t="s">
        <v>37</v>
      </c>
      <c r="AX143" s="15" t="s">
        <v>82</v>
      </c>
      <c r="AY143" s="274" t="s">
        <v>148</v>
      </c>
    </row>
    <row r="144" s="2" customFormat="1" ht="33" customHeight="1">
      <c r="A144" s="40"/>
      <c r="B144" s="41"/>
      <c r="C144" s="214" t="s">
        <v>213</v>
      </c>
      <c r="D144" s="214" t="s">
        <v>150</v>
      </c>
      <c r="E144" s="215" t="s">
        <v>299</v>
      </c>
      <c r="F144" s="216" t="s">
        <v>300</v>
      </c>
      <c r="G144" s="217" t="s">
        <v>153</v>
      </c>
      <c r="H144" s="218">
        <v>423.99000000000001</v>
      </c>
      <c r="I144" s="219"/>
      <c r="J144" s="220">
        <f>ROUND(I144*H144,2)</f>
        <v>0</v>
      </c>
      <c r="K144" s="216" t="s">
        <v>154</v>
      </c>
      <c r="L144" s="46"/>
      <c r="M144" s="221" t="s">
        <v>19</v>
      </c>
      <c r="N144" s="222" t="s">
        <v>46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175</v>
      </c>
      <c r="AT144" s="225" t="s">
        <v>150</v>
      </c>
      <c r="AU144" s="225" t="s">
        <v>84</v>
      </c>
      <c r="AY144" s="19" t="s">
        <v>148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82</v>
      </c>
      <c r="BK144" s="226">
        <f>ROUND(I144*H144,2)</f>
        <v>0</v>
      </c>
      <c r="BL144" s="19" t="s">
        <v>175</v>
      </c>
      <c r="BM144" s="225" t="s">
        <v>906</v>
      </c>
    </row>
    <row r="145" s="2" customFormat="1">
      <c r="A145" s="40"/>
      <c r="B145" s="41"/>
      <c r="C145" s="42"/>
      <c r="D145" s="227" t="s">
        <v>157</v>
      </c>
      <c r="E145" s="42"/>
      <c r="F145" s="228" t="s">
        <v>302</v>
      </c>
      <c r="G145" s="42"/>
      <c r="H145" s="42"/>
      <c r="I145" s="229"/>
      <c r="J145" s="42"/>
      <c r="K145" s="42"/>
      <c r="L145" s="46"/>
      <c r="M145" s="230"/>
      <c r="N145" s="231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157</v>
      </c>
      <c r="AU145" s="19" t="s">
        <v>84</v>
      </c>
    </row>
    <row r="146" s="13" customFormat="1">
      <c r="A146" s="13"/>
      <c r="B146" s="232"/>
      <c r="C146" s="233"/>
      <c r="D146" s="234" t="s">
        <v>159</v>
      </c>
      <c r="E146" s="235" t="s">
        <v>19</v>
      </c>
      <c r="F146" s="236" t="s">
        <v>883</v>
      </c>
      <c r="G146" s="233"/>
      <c r="H146" s="235" t="s">
        <v>19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159</v>
      </c>
      <c r="AU146" s="242" t="s">
        <v>84</v>
      </c>
      <c r="AV146" s="13" t="s">
        <v>82</v>
      </c>
      <c r="AW146" s="13" t="s">
        <v>37</v>
      </c>
      <c r="AX146" s="13" t="s">
        <v>75</v>
      </c>
      <c r="AY146" s="242" t="s">
        <v>148</v>
      </c>
    </row>
    <row r="147" s="13" customFormat="1">
      <c r="A147" s="13"/>
      <c r="B147" s="232"/>
      <c r="C147" s="233"/>
      <c r="D147" s="234" t="s">
        <v>159</v>
      </c>
      <c r="E147" s="235" t="s">
        <v>19</v>
      </c>
      <c r="F147" s="236" t="s">
        <v>907</v>
      </c>
      <c r="G147" s="233"/>
      <c r="H147" s="235" t="s">
        <v>19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159</v>
      </c>
      <c r="AU147" s="242" t="s">
        <v>84</v>
      </c>
      <c r="AV147" s="13" t="s">
        <v>82</v>
      </c>
      <c r="AW147" s="13" t="s">
        <v>37</v>
      </c>
      <c r="AX147" s="13" t="s">
        <v>75</v>
      </c>
      <c r="AY147" s="242" t="s">
        <v>148</v>
      </c>
    </row>
    <row r="148" s="13" customFormat="1">
      <c r="A148" s="13"/>
      <c r="B148" s="232"/>
      <c r="C148" s="233"/>
      <c r="D148" s="234" t="s">
        <v>159</v>
      </c>
      <c r="E148" s="235" t="s">
        <v>19</v>
      </c>
      <c r="F148" s="236" t="s">
        <v>902</v>
      </c>
      <c r="G148" s="233"/>
      <c r="H148" s="235" t="s">
        <v>19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159</v>
      </c>
      <c r="AU148" s="242" t="s">
        <v>84</v>
      </c>
      <c r="AV148" s="13" t="s">
        <v>82</v>
      </c>
      <c r="AW148" s="13" t="s">
        <v>37</v>
      </c>
      <c r="AX148" s="13" t="s">
        <v>75</v>
      </c>
      <c r="AY148" s="242" t="s">
        <v>148</v>
      </c>
    </row>
    <row r="149" s="14" customFormat="1">
      <c r="A149" s="14"/>
      <c r="B149" s="243"/>
      <c r="C149" s="244"/>
      <c r="D149" s="234" t="s">
        <v>159</v>
      </c>
      <c r="E149" s="245" t="s">
        <v>19</v>
      </c>
      <c r="F149" s="246" t="s">
        <v>908</v>
      </c>
      <c r="G149" s="244"/>
      <c r="H149" s="247">
        <v>373.58999999999998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159</v>
      </c>
      <c r="AU149" s="253" t="s">
        <v>84</v>
      </c>
      <c r="AV149" s="14" t="s">
        <v>84</v>
      </c>
      <c r="AW149" s="14" t="s">
        <v>37</v>
      </c>
      <c r="AX149" s="14" t="s">
        <v>75</v>
      </c>
      <c r="AY149" s="253" t="s">
        <v>148</v>
      </c>
    </row>
    <row r="150" s="13" customFormat="1">
      <c r="A150" s="13"/>
      <c r="B150" s="232"/>
      <c r="C150" s="233"/>
      <c r="D150" s="234" t="s">
        <v>159</v>
      </c>
      <c r="E150" s="235" t="s">
        <v>19</v>
      </c>
      <c r="F150" s="236" t="s">
        <v>904</v>
      </c>
      <c r="G150" s="233"/>
      <c r="H150" s="235" t="s">
        <v>19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159</v>
      </c>
      <c r="AU150" s="242" t="s">
        <v>84</v>
      </c>
      <c r="AV150" s="13" t="s">
        <v>82</v>
      </c>
      <c r="AW150" s="13" t="s">
        <v>37</v>
      </c>
      <c r="AX150" s="13" t="s">
        <v>75</v>
      </c>
      <c r="AY150" s="242" t="s">
        <v>148</v>
      </c>
    </row>
    <row r="151" s="14" customFormat="1">
      <c r="A151" s="14"/>
      <c r="B151" s="243"/>
      <c r="C151" s="244"/>
      <c r="D151" s="234" t="s">
        <v>159</v>
      </c>
      <c r="E151" s="245" t="s">
        <v>19</v>
      </c>
      <c r="F151" s="246" t="s">
        <v>909</v>
      </c>
      <c r="G151" s="244"/>
      <c r="H151" s="247">
        <v>50.399999999999999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159</v>
      </c>
      <c r="AU151" s="253" t="s">
        <v>84</v>
      </c>
      <c r="AV151" s="14" t="s">
        <v>84</v>
      </c>
      <c r="AW151" s="14" t="s">
        <v>37</v>
      </c>
      <c r="AX151" s="14" t="s">
        <v>75</v>
      </c>
      <c r="AY151" s="253" t="s">
        <v>148</v>
      </c>
    </row>
    <row r="152" s="15" customFormat="1">
      <c r="A152" s="15"/>
      <c r="B152" s="264"/>
      <c r="C152" s="265"/>
      <c r="D152" s="234" t="s">
        <v>159</v>
      </c>
      <c r="E152" s="266" t="s">
        <v>19</v>
      </c>
      <c r="F152" s="267" t="s">
        <v>264</v>
      </c>
      <c r="G152" s="265"/>
      <c r="H152" s="268">
        <v>423.99000000000001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4" t="s">
        <v>159</v>
      </c>
      <c r="AU152" s="274" t="s">
        <v>84</v>
      </c>
      <c r="AV152" s="15" t="s">
        <v>155</v>
      </c>
      <c r="AW152" s="15" t="s">
        <v>37</v>
      </c>
      <c r="AX152" s="15" t="s">
        <v>82</v>
      </c>
      <c r="AY152" s="274" t="s">
        <v>148</v>
      </c>
    </row>
    <row r="153" s="2" customFormat="1" ht="33" customHeight="1">
      <c r="A153" s="40"/>
      <c r="B153" s="41"/>
      <c r="C153" s="214" t="s">
        <v>220</v>
      </c>
      <c r="D153" s="214" t="s">
        <v>150</v>
      </c>
      <c r="E153" s="215" t="s">
        <v>307</v>
      </c>
      <c r="F153" s="216" t="s">
        <v>308</v>
      </c>
      <c r="G153" s="217" t="s">
        <v>174</v>
      </c>
      <c r="H153" s="218">
        <v>593</v>
      </c>
      <c r="I153" s="219"/>
      <c r="J153" s="220">
        <f>ROUND(I153*H153,2)</f>
        <v>0</v>
      </c>
      <c r="K153" s="216" t="s">
        <v>154</v>
      </c>
      <c r="L153" s="46"/>
      <c r="M153" s="221" t="s">
        <v>19</v>
      </c>
      <c r="N153" s="222" t="s">
        <v>46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175</v>
      </c>
      <c r="AT153" s="225" t="s">
        <v>150</v>
      </c>
      <c r="AU153" s="225" t="s">
        <v>84</v>
      </c>
      <c r="AY153" s="19" t="s">
        <v>148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82</v>
      </c>
      <c r="BK153" s="226">
        <f>ROUND(I153*H153,2)</f>
        <v>0</v>
      </c>
      <c r="BL153" s="19" t="s">
        <v>175</v>
      </c>
      <c r="BM153" s="225" t="s">
        <v>910</v>
      </c>
    </row>
    <row r="154" s="2" customFormat="1">
      <c r="A154" s="40"/>
      <c r="B154" s="41"/>
      <c r="C154" s="42"/>
      <c r="D154" s="227" t="s">
        <v>157</v>
      </c>
      <c r="E154" s="42"/>
      <c r="F154" s="228" t="s">
        <v>310</v>
      </c>
      <c r="G154" s="42"/>
      <c r="H154" s="42"/>
      <c r="I154" s="229"/>
      <c r="J154" s="42"/>
      <c r="K154" s="42"/>
      <c r="L154" s="46"/>
      <c r="M154" s="230"/>
      <c r="N154" s="231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157</v>
      </c>
      <c r="AU154" s="19" t="s">
        <v>84</v>
      </c>
    </row>
    <row r="155" s="13" customFormat="1">
      <c r="A155" s="13"/>
      <c r="B155" s="232"/>
      <c r="C155" s="233"/>
      <c r="D155" s="234" t="s">
        <v>159</v>
      </c>
      <c r="E155" s="235" t="s">
        <v>19</v>
      </c>
      <c r="F155" s="236" t="s">
        <v>883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159</v>
      </c>
      <c r="AU155" s="242" t="s">
        <v>84</v>
      </c>
      <c r="AV155" s="13" t="s">
        <v>82</v>
      </c>
      <c r="AW155" s="13" t="s">
        <v>37</v>
      </c>
      <c r="AX155" s="13" t="s">
        <v>75</v>
      </c>
      <c r="AY155" s="242" t="s">
        <v>148</v>
      </c>
    </row>
    <row r="156" s="13" customFormat="1">
      <c r="A156" s="13"/>
      <c r="B156" s="232"/>
      <c r="C156" s="233"/>
      <c r="D156" s="234" t="s">
        <v>159</v>
      </c>
      <c r="E156" s="235" t="s">
        <v>19</v>
      </c>
      <c r="F156" s="236" t="s">
        <v>896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159</v>
      </c>
      <c r="AU156" s="242" t="s">
        <v>84</v>
      </c>
      <c r="AV156" s="13" t="s">
        <v>82</v>
      </c>
      <c r="AW156" s="13" t="s">
        <v>37</v>
      </c>
      <c r="AX156" s="13" t="s">
        <v>75</v>
      </c>
      <c r="AY156" s="242" t="s">
        <v>148</v>
      </c>
    </row>
    <row r="157" s="14" customFormat="1">
      <c r="A157" s="14"/>
      <c r="B157" s="243"/>
      <c r="C157" s="244"/>
      <c r="D157" s="234" t="s">
        <v>159</v>
      </c>
      <c r="E157" s="245" t="s">
        <v>19</v>
      </c>
      <c r="F157" s="246" t="s">
        <v>897</v>
      </c>
      <c r="G157" s="244"/>
      <c r="H157" s="247">
        <v>593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159</v>
      </c>
      <c r="AU157" s="253" t="s">
        <v>84</v>
      </c>
      <c r="AV157" s="14" t="s">
        <v>84</v>
      </c>
      <c r="AW157" s="14" t="s">
        <v>37</v>
      </c>
      <c r="AX157" s="14" t="s">
        <v>82</v>
      </c>
      <c r="AY157" s="253" t="s">
        <v>148</v>
      </c>
    </row>
    <row r="158" s="2" customFormat="1" ht="33" customHeight="1">
      <c r="A158" s="40"/>
      <c r="B158" s="41"/>
      <c r="C158" s="214" t="s">
        <v>227</v>
      </c>
      <c r="D158" s="214" t="s">
        <v>150</v>
      </c>
      <c r="E158" s="215" t="s">
        <v>312</v>
      </c>
      <c r="F158" s="216" t="s">
        <v>313</v>
      </c>
      <c r="G158" s="217" t="s">
        <v>174</v>
      </c>
      <c r="H158" s="218">
        <v>56</v>
      </c>
      <c r="I158" s="219"/>
      <c r="J158" s="220">
        <f>ROUND(I158*H158,2)</f>
        <v>0</v>
      </c>
      <c r="K158" s="216" t="s">
        <v>154</v>
      </c>
      <c r="L158" s="46"/>
      <c r="M158" s="221" t="s">
        <v>19</v>
      </c>
      <c r="N158" s="222" t="s">
        <v>46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175</v>
      </c>
      <c r="AT158" s="225" t="s">
        <v>150</v>
      </c>
      <c r="AU158" s="225" t="s">
        <v>84</v>
      </c>
      <c r="AY158" s="19" t="s">
        <v>148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82</v>
      </c>
      <c r="BK158" s="226">
        <f>ROUND(I158*H158,2)</f>
        <v>0</v>
      </c>
      <c r="BL158" s="19" t="s">
        <v>175</v>
      </c>
      <c r="BM158" s="225" t="s">
        <v>911</v>
      </c>
    </row>
    <row r="159" s="2" customFormat="1">
      <c r="A159" s="40"/>
      <c r="B159" s="41"/>
      <c r="C159" s="42"/>
      <c r="D159" s="227" t="s">
        <v>157</v>
      </c>
      <c r="E159" s="42"/>
      <c r="F159" s="228" t="s">
        <v>315</v>
      </c>
      <c r="G159" s="42"/>
      <c r="H159" s="42"/>
      <c r="I159" s="229"/>
      <c r="J159" s="42"/>
      <c r="K159" s="42"/>
      <c r="L159" s="46"/>
      <c r="M159" s="230"/>
      <c r="N159" s="231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157</v>
      </c>
      <c r="AU159" s="19" t="s">
        <v>84</v>
      </c>
    </row>
    <row r="160" s="13" customFormat="1">
      <c r="A160" s="13"/>
      <c r="B160" s="232"/>
      <c r="C160" s="233"/>
      <c r="D160" s="234" t="s">
        <v>159</v>
      </c>
      <c r="E160" s="235" t="s">
        <v>19</v>
      </c>
      <c r="F160" s="236" t="s">
        <v>883</v>
      </c>
      <c r="G160" s="233"/>
      <c r="H160" s="235" t="s">
        <v>19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159</v>
      </c>
      <c r="AU160" s="242" t="s">
        <v>84</v>
      </c>
      <c r="AV160" s="13" t="s">
        <v>82</v>
      </c>
      <c r="AW160" s="13" t="s">
        <v>37</v>
      </c>
      <c r="AX160" s="13" t="s">
        <v>75</v>
      </c>
      <c r="AY160" s="242" t="s">
        <v>148</v>
      </c>
    </row>
    <row r="161" s="13" customFormat="1">
      <c r="A161" s="13"/>
      <c r="B161" s="232"/>
      <c r="C161" s="233"/>
      <c r="D161" s="234" t="s">
        <v>159</v>
      </c>
      <c r="E161" s="235" t="s">
        <v>19</v>
      </c>
      <c r="F161" s="236" t="s">
        <v>899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159</v>
      </c>
      <c r="AU161" s="242" t="s">
        <v>84</v>
      </c>
      <c r="AV161" s="13" t="s">
        <v>82</v>
      </c>
      <c r="AW161" s="13" t="s">
        <v>37</v>
      </c>
      <c r="AX161" s="13" t="s">
        <v>75</v>
      </c>
      <c r="AY161" s="242" t="s">
        <v>148</v>
      </c>
    </row>
    <row r="162" s="14" customFormat="1">
      <c r="A162" s="14"/>
      <c r="B162" s="243"/>
      <c r="C162" s="244"/>
      <c r="D162" s="234" t="s">
        <v>159</v>
      </c>
      <c r="E162" s="245" t="s">
        <v>19</v>
      </c>
      <c r="F162" s="246" t="s">
        <v>900</v>
      </c>
      <c r="G162" s="244"/>
      <c r="H162" s="247">
        <v>56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159</v>
      </c>
      <c r="AU162" s="253" t="s">
        <v>84</v>
      </c>
      <c r="AV162" s="14" t="s">
        <v>84</v>
      </c>
      <c r="AW162" s="14" t="s">
        <v>37</v>
      </c>
      <c r="AX162" s="14" t="s">
        <v>82</v>
      </c>
      <c r="AY162" s="253" t="s">
        <v>148</v>
      </c>
    </row>
    <row r="163" s="2" customFormat="1" ht="24.15" customHeight="1">
      <c r="A163" s="40"/>
      <c r="B163" s="41"/>
      <c r="C163" s="214" t="s">
        <v>8</v>
      </c>
      <c r="D163" s="214" t="s">
        <v>150</v>
      </c>
      <c r="E163" s="215" t="s">
        <v>317</v>
      </c>
      <c r="F163" s="216" t="s">
        <v>318</v>
      </c>
      <c r="G163" s="217" t="s">
        <v>174</v>
      </c>
      <c r="H163" s="218">
        <v>27</v>
      </c>
      <c r="I163" s="219"/>
      <c r="J163" s="220">
        <f>ROUND(I163*H163,2)</f>
        <v>0</v>
      </c>
      <c r="K163" s="216" t="s">
        <v>154</v>
      </c>
      <c r="L163" s="46"/>
      <c r="M163" s="221" t="s">
        <v>19</v>
      </c>
      <c r="N163" s="222" t="s">
        <v>46</v>
      </c>
      <c r="O163" s="86"/>
      <c r="P163" s="223">
        <f>O163*H163</f>
        <v>0</v>
      </c>
      <c r="Q163" s="223">
        <v>6.0000000000000002E-05</v>
      </c>
      <c r="R163" s="223">
        <f>Q163*H163</f>
        <v>0.0016200000000000001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175</v>
      </c>
      <c r="AT163" s="225" t="s">
        <v>150</v>
      </c>
      <c r="AU163" s="225" t="s">
        <v>84</v>
      </c>
      <c r="AY163" s="19" t="s">
        <v>148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82</v>
      </c>
      <c r="BK163" s="226">
        <f>ROUND(I163*H163,2)</f>
        <v>0</v>
      </c>
      <c r="BL163" s="19" t="s">
        <v>175</v>
      </c>
      <c r="BM163" s="225" t="s">
        <v>912</v>
      </c>
    </row>
    <row r="164" s="2" customFormat="1">
      <c r="A164" s="40"/>
      <c r="B164" s="41"/>
      <c r="C164" s="42"/>
      <c r="D164" s="227" t="s">
        <v>157</v>
      </c>
      <c r="E164" s="42"/>
      <c r="F164" s="228" t="s">
        <v>320</v>
      </c>
      <c r="G164" s="42"/>
      <c r="H164" s="42"/>
      <c r="I164" s="229"/>
      <c r="J164" s="42"/>
      <c r="K164" s="42"/>
      <c r="L164" s="46"/>
      <c r="M164" s="230"/>
      <c r="N164" s="231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157</v>
      </c>
      <c r="AU164" s="19" t="s">
        <v>84</v>
      </c>
    </row>
    <row r="165" s="13" customFormat="1">
      <c r="A165" s="13"/>
      <c r="B165" s="232"/>
      <c r="C165" s="233"/>
      <c r="D165" s="234" t="s">
        <v>159</v>
      </c>
      <c r="E165" s="235" t="s">
        <v>19</v>
      </c>
      <c r="F165" s="236" t="s">
        <v>883</v>
      </c>
      <c r="G165" s="233"/>
      <c r="H165" s="235" t="s">
        <v>19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159</v>
      </c>
      <c r="AU165" s="242" t="s">
        <v>84</v>
      </c>
      <c r="AV165" s="13" t="s">
        <v>82</v>
      </c>
      <c r="AW165" s="13" t="s">
        <v>37</v>
      </c>
      <c r="AX165" s="13" t="s">
        <v>75</v>
      </c>
      <c r="AY165" s="242" t="s">
        <v>148</v>
      </c>
    </row>
    <row r="166" s="13" customFormat="1">
      <c r="A166" s="13"/>
      <c r="B166" s="232"/>
      <c r="C166" s="233"/>
      <c r="D166" s="234" t="s">
        <v>159</v>
      </c>
      <c r="E166" s="235" t="s">
        <v>19</v>
      </c>
      <c r="F166" s="236" t="s">
        <v>913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159</v>
      </c>
      <c r="AU166" s="242" t="s">
        <v>84</v>
      </c>
      <c r="AV166" s="13" t="s">
        <v>82</v>
      </c>
      <c r="AW166" s="13" t="s">
        <v>37</v>
      </c>
      <c r="AX166" s="13" t="s">
        <v>75</v>
      </c>
      <c r="AY166" s="242" t="s">
        <v>148</v>
      </c>
    </row>
    <row r="167" s="14" customFormat="1">
      <c r="A167" s="14"/>
      <c r="B167" s="243"/>
      <c r="C167" s="244"/>
      <c r="D167" s="234" t="s">
        <v>159</v>
      </c>
      <c r="E167" s="245" t="s">
        <v>19</v>
      </c>
      <c r="F167" s="246" t="s">
        <v>914</v>
      </c>
      <c r="G167" s="244"/>
      <c r="H167" s="247">
        <v>27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159</v>
      </c>
      <c r="AU167" s="253" t="s">
        <v>84</v>
      </c>
      <c r="AV167" s="14" t="s">
        <v>84</v>
      </c>
      <c r="AW167" s="14" t="s">
        <v>37</v>
      </c>
      <c r="AX167" s="14" t="s">
        <v>82</v>
      </c>
      <c r="AY167" s="253" t="s">
        <v>148</v>
      </c>
    </row>
    <row r="168" s="2" customFormat="1" ht="16.5" customHeight="1">
      <c r="A168" s="40"/>
      <c r="B168" s="41"/>
      <c r="C168" s="254" t="s">
        <v>239</v>
      </c>
      <c r="D168" s="254" t="s">
        <v>167</v>
      </c>
      <c r="E168" s="255" t="s">
        <v>324</v>
      </c>
      <c r="F168" s="256" t="s">
        <v>325</v>
      </c>
      <c r="G168" s="257" t="s">
        <v>174</v>
      </c>
      <c r="H168" s="258">
        <v>27</v>
      </c>
      <c r="I168" s="259"/>
      <c r="J168" s="260">
        <f>ROUND(I168*H168,2)</f>
        <v>0</v>
      </c>
      <c r="K168" s="256" t="s">
        <v>269</v>
      </c>
      <c r="L168" s="261"/>
      <c r="M168" s="262" t="s">
        <v>19</v>
      </c>
      <c r="N168" s="263" t="s">
        <v>46</v>
      </c>
      <c r="O168" s="86"/>
      <c r="P168" s="223">
        <f>O168*H168</f>
        <v>0</v>
      </c>
      <c r="Q168" s="223">
        <v>0.0043299999999999996</v>
      </c>
      <c r="R168" s="223">
        <f>Q168*H168</f>
        <v>0.11690999999999999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183</v>
      </c>
      <c r="AT168" s="225" t="s">
        <v>167</v>
      </c>
      <c r="AU168" s="225" t="s">
        <v>84</v>
      </c>
      <c r="AY168" s="19" t="s">
        <v>148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82</v>
      </c>
      <c r="BK168" s="226">
        <f>ROUND(I168*H168,2)</f>
        <v>0</v>
      </c>
      <c r="BL168" s="19" t="s">
        <v>175</v>
      </c>
      <c r="BM168" s="225" t="s">
        <v>915</v>
      </c>
    </row>
    <row r="169" s="13" customFormat="1">
      <c r="A169" s="13"/>
      <c r="B169" s="232"/>
      <c r="C169" s="233"/>
      <c r="D169" s="234" t="s">
        <v>159</v>
      </c>
      <c r="E169" s="235" t="s">
        <v>19</v>
      </c>
      <c r="F169" s="236" t="s">
        <v>883</v>
      </c>
      <c r="G169" s="233"/>
      <c r="H169" s="235" t="s">
        <v>19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159</v>
      </c>
      <c r="AU169" s="242" t="s">
        <v>84</v>
      </c>
      <c r="AV169" s="13" t="s">
        <v>82</v>
      </c>
      <c r="AW169" s="13" t="s">
        <v>37</v>
      </c>
      <c r="AX169" s="13" t="s">
        <v>75</v>
      </c>
      <c r="AY169" s="242" t="s">
        <v>148</v>
      </c>
    </row>
    <row r="170" s="13" customFormat="1">
      <c r="A170" s="13"/>
      <c r="B170" s="232"/>
      <c r="C170" s="233"/>
      <c r="D170" s="234" t="s">
        <v>159</v>
      </c>
      <c r="E170" s="235" t="s">
        <v>19</v>
      </c>
      <c r="F170" s="236" t="s">
        <v>913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159</v>
      </c>
      <c r="AU170" s="242" t="s">
        <v>84</v>
      </c>
      <c r="AV170" s="13" t="s">
        <v>82</v>
      </c>
      <c r="AW170" s="13" t="s">
        <v>37</v>
      </c>
      <c r="AX170" s="13" t="s">
        <v>75</v>
      </c>
      <c r="AY170" s="242" t="s">
        <v>148</v>
      </c>
    </row>
    <row r="171" s="14" customFormat="1">
      <c r="A171" s="14"/>
      <c r="B171" s="243"/>
      <c r="C171" s="244"/>
      <c r="D171" s="234" t="s">
        <v>159</v>
      </c>
      <c r="E171" s="245" t="s">
        <v>19</v>
      </c>
      <c r="F171" s="246" t="s">
        <v>914</v>
      </c>
      <c r="G171" s="244"/>
      <c r="H171" s="247">
        <v>27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159</v>
      </c>
      <c r="AU171" s="253" t="s">
        <v>84</v>
      </c>
      <c r="AV171" s="14" t="s">
        <v>84</v>
      </c>
      <c r="AW171" s="14" t="s">
        <v>37</v>
      </c>
      <c r="AX171" s="14" t="s">
        <v>82</v>
      </c>
      <c r="AY171" s="253" t="s">
        <v>148</v>
      </c>
    </row>
    <row r="172" s="2" customFormat="1" ht="16.5" customHeight="1">
      <c r="A172" s="40"/>
      <c r="B172" s="41"/>
      <c r="C172" s="214" t="s">
        <v>247</v>
      </c>
      <c r="D172" s="214" t="s">
        <v>150</v>
      </c>
      <c r="E172" s="215" t="s">
        <v>330</v>
      </c>
      <c r="F172" s="216" t="s">
        <v>331</v>
      </c>
      <c r="G172" s="217" t="s">
        <v>153</v>
      </c>
      <c r="H172" s="218">
        <v>4.7999999999999998</v>
      </c>
      <c r="I172" s="219"/>
      <c r="J172" s="220">
        <f>ROUND(I172*H172,2)</f>
        <v>0</v>
      </c>
      <c r="K172" s="216" t="s">
        <v>154</v>
      </c>
      <c r="L172" s="46"/>
      <c r="M172" s="221" t="s">
        <v>19</v>
      </c>
      <c r="N172" s="222" t="s">
        <v>46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175</v>
      </c>
      <c r="AT172" s="225" t="s">
        <v>150</v>
      </c>
      <c r="AU172" s="225" t="s">
        <v>84</v>
      </c>
      <c r="AY172" s="19" t="s">
        <v>148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82</v>
      </c>
      <c r="BK172" s="226">
        <f>ROUND(I172*H172,2)</f>
        <v>0</v>
      </c>
      <c r="BL172" s="19" t="s">
        <v>175</v>
      </c>
      <c r="BM172" s="225" t="s">
        <v>916</v>
      </c>
    </row>
    <row r="173" s="2" customFormat="1">
      <c r="A173" s="40"/>
      <c r="B173" s="41"/>
      <c r="C173" s="42"/>
      <c r="D173" s="227" t="s">
        <v>157</v>
      </c>
      <c r="E173" s="42"/>
      <c r="F173" s="228" t="s">
        <v>333</v>
      </c>
      <c r="G173" s="42"/>
      <c r="H173" s="42"/>
      <c r="I173" s="229"/>
      <c r="J173" s="42"/>
      <c r="K173" s="42"/>
      <c r="L173" s="46"/>
      <c r="M173" s="230"/>
      <c r="N173" s="231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157</v>
      </c>
      <c r="AU173" s="19" t="s">
        <v>84</v>
      </c>
    </row>
    <row r="174" s="13" customFormat="1">
      <c r="A174" s="13"/>
      <c r="B174" s="232"/>
      <c r="C174" s="233"/>
      <c r="D174" s="234" t="s">
        <v>159</v>
      </c>
      <c r="E174" s="235" t="s">
        <v>19</v>
      </c>
      <c r="F174" s="236" t="s">
        <v>883</v>
      </c>
      <c r="G174" s="233"/>
      <c r="H174" s="235" t="s">
        <v>19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159</v>
      </c>
      <c r="AU174" s="242" t="s">
        <v>84</v>
      </c>
      <c r="AV174" s="13" t="s">
        <v>82</v>
      </c>
      <c r="AW174" s="13" t="s">
        <v>37</v>
      </c>
      <c r="AX174" s="13" t="s">
        <v>75</v>
      </c>
      <c r="AY174" s="242" t="s">
        <v>148</v>
      </c>
    </row>
    <row r="175" s="13" customFormat="1">
      <c r="A175" s="13"/>
      <c r="B175" s="232"/>
      <c r="C175" s="233"/>
      <c r="D175" s="234" t="s">
        <v>159</v>
      </c>
      <c r="E175" s="235" t="s">
        <v>19</v>
      </c>
      <c r="F175" s="236" t="s">
        <v>917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159</v>
      </c>
      <c r="AU175" s="242" t="s">
        <v>84</v>
      </c>
      <c r="AV175" s="13" t="s">
        <v>82</v>
      </c>
      <c r="AW175" s="13" t="s">
        <v>37</v>
      </c>
      <c r="AX175" s="13" t="s">
        <v>75</v>
      </c>
      <c r="AY175" s="242" t="s">
        <v>148</v>
      </c>
    </row>
    <row r="176" s="14" customFormat="1">
      <c r="A176" s="14"/>
      <c r="B176" s="243"/>
      <c r="C176" s="244"/>
      <c r="D176" s="234" t="s">
        <v>159</v>
      </c>
      <c r="E176" s="245" t="s">
        <v>19</v>
      </c>
      <c r="F176" s="246" t="s">
        <v>893</v>
      </c>
      <c r="G176" s="244"/>
      <c r="H176" s="247">
        <v>2.3999999999999999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159</v>
      </c>
      <c r="AU176" s="253" t="s">
        <v>84</v>
      </c>
      <c r="AV176" s="14" t="s">
        <v>84</v>
      </c>
      <c r="AW176" s="14" t="s">
        <v>37</v>
      </c>
      <c r="AX176" s="14" t="s">
        <v>75</v>
      </c>
      <c r="AY176" s="253" t="s">
        <v>148</v>
      </c>
    </row>
    <row r="177" s="13" customFormat="1">
      <c r="A177" s="13"/>
      <c r="B177" s="232"/>
      <c r="C177" s="233"/>
      <c r="D177" s="234" t="s">
        <v>159</v>
      </c>
      <c r="E177" s="235" t="s">
        <v>19</v>
      </c>
      <c r="F177" s="236" t="s">
        <v>918</v>
      </c>
      <c r="G177" s="233"/>
      <c r="H177" s="235" t="s">
        <v>19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159</v>
      </c>
      <c r="AU177" s="242" t="s">
        <v>84</v>
      </c>
      <c r="AV177" s="13" t="s">
        <v>82</v>
      </c>
      <c r="AW177" s="13" t="s">
        <v>37</v>
      </c>
      <c r="AX177" s="13" t="s">
        <v>75</v>
      </c>
      <c r="AY177" s="242" t="s">
        <v>148</v>
      </c>
    </row>
    <row r="178" s="14" customFormat="1">
      <c r="A178" s="14"/>
      <c r="B178" s="243"/>
      <c r="C178" s="244"/>
      <c r="D178" s="234" t="s">
        <v>159</v>
      </c>
      <c r="E178" s="245" t="s">
        <v>19</v>
      </c>
      <c r="F178" s="246" t="s">
        <v>893</v>
      </c>
      <c r="G178" s="244"/>
      <c r="H178" s="247">
        <v>2.3999999999999999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159</v>
      </c>
      <c r="AU178" s="253" t="s">
        <v>84</v>
      </c>
      <c r="AV178" s="14" t="s">
        <v>84</v>
      </c>
      <c r="AW178" s="14" t="s">
        <v>37</v>
      </c>
      <c r="AX178" s="14" t="s">
        <v>75</v>
      </c>
      <c r="AY178" s="253" t="s">
        <v>148</v>
      </c>
    </row>
    <row r="179" s="15" customFormat="1">
      <c r="A179" s="15"/>
      <c r="B179" s="264"/>
      <c r="C179" s="265"/>
      <c r="D179" s="234" t="s">
        <v>159</v>
      </c>
      <c r="E179" s="266" t="s">
        <v>19</v>
      </c>
      <c r="F179" s="267" t="s">
        <v>264</v>
      </c>
      <c r="G179" s="265"/>
      <c r="H179" s="268">
        <v>4.7999999999999998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4" t="s">
        <v>159</v>
      </c>
      <c r="AU179" s="274" t="s">
        <v>84</v>
      </c>
      <c r="AV179" s="15" t="s">
        <v>155</v>
      </c>
      <c r="AW179" s="15" t="s">
        <v>37</v>
      </c>
      <c r="AX179" s="15" t="s">
        <v>82</v>
      </c>
      <c r="AY179" s="274" t="s">
        <v>148</v>
      </c>
    </row>
    <row r="180" s="2" customFormat="1" ht="16.5" customHeight="1">
      <c r="A180" s="40"/>
      <c r="B180" s="41"/>
      <c r="C180" s="214" t="s">
        <v>253</v>
      </c>
      <c r="D180" s="214" t="s">
        <v>150</v>
      </c>
      <c r="E180" s="215" t="s">
        <v>337</v>
      </c>
      <c r="F180" s="216" t="s">
        <v>338</v>
      </c>
      <c r="G180" s="217" t="s">
        <v>339</v>
      </c>
      <c r="H180" s="218">
        <v>18.399999999999999</v>
      </c>
      <c r="I180" s="219"/>
      <c r="J180" s="220">
        <f>ROUND(I180*H180,2)</f>
        <v>0</v>
      </c>
      <c r="K180" s="216" t="s">
        <v>154</v>
      </c>
      <c r="L180" s="46"/>
      <c r="M180" s="221" t="s">
        <v>19</v>
      </c>
      <c r="N180" s="222" t="s">
        <v>46</v>
      </c>
      <c r="O180" s="86"/>
      <c r="P180" s="223">
        <f>O180*H180</f>
        <v>0</v>
      </c>
      <c r="Q180" s="223">
        <v>0.00116</v>
      </c>
      <c r="R180" s="223">
        <f>Q180*H180</f>
        <v>0.021343999999999998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175</v>
      </c>
      <c r="AT180" s="225" t="s">
        <v>150</v>
      </c>
      <c r="AU180" s="225" t="s">
        <v>84</v>
      </c>
      <c r="AY180" s="19" t="s">
        <v>148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82</v>
      </c>
      <c r="BK180" s="226">
        <f>ROUND(I180*H180,2)</f>
        <v>0</v>
      </c>
      <c r="BL180" s="19" t="s">
        <v>175</v>
      </c>
      <c r="BM180" s="225" t="s">
        <v>919</v>
      </c>
    </row>
    <row r="181" s="2" customFormat="1">
      <c r="A181" s="40"/>
      <c r="B181" s="41"/>
      <c r="C181" s="42"/>
      <c r="D181" s="227" t="s">
        <v>157</v>
      </c>
      <c r="E181" s="42"/>
      <c r="F181" s="228" t="s">
        <v>341</v>
      </c>
      <c r="G181" s="42"/>
      <c r="H181" s="42"/>
      <c r="I181" s="229"/>
      <c r="J181" s="42"/>
      <c r="K181" s="42"/>
      <c r="L181" s="46"/>
      <c r="M181" s="230"/>
      <c r="N181" s="231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157</v>
      </c>
      <c r="AU181" s="19" t="s">
        <v>84</v>
      </c>
    </row>
    <row r="182" s="13" customFormat="1">
      <c r="A182" s="13"/>
      <c r="B182" s="232"/>
      <c r="C182" s="233"/>
      <c r="D182" s="234" t="s">
        <v>159</v>
      </c>
      <c r="E182" s="235" t="s">
        <v>19</v>
      </c>
      <c r="F182" s="236" t="s">
        <v>883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159</v>
      </c>
      <c r="AU182" s="242" t="s">
        <v>84</v>
      </c>
      <c r="AV182" s="13" t="s">
        <v>82</v>
      </c>
      <c r="AW182" s="13" t="s">
        <v>37</v>
      </c>
      <c r="AX182" s="13" t="s">
        <v>75</v>
      </c>
      <c r="AY182" s="242" t="s">
        <v>148</v>
      </c>
    </row>
    <row r="183" s="13" customFormat="1">
      <c r="A183" s="13"/>
      <c r="B183" s="232"/>
      <c r="C183" s="233"/>
      <c r="D183" s="234" t="s">
        <v>159</v>
      </c>
      <c r="E183" s="235" t="s">
        <v>19</v>
      </c>
      <c r="F183" s="236" t="s">
        <v>920</v>
      </c>
      <c r="G183" s="233"/>
      <c r="H183" s="235" t="s">
        <v>19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159</v>
      </c>
      <c r="AU183" s="242" t="s">
        <v>84</v>
      </c>
      <c r="AV183" s="13" t="s">
        <v>82</v>
      </c>
      <c r="AW183" s="13" t="s">
        <v>37</v>
      </c>
      <c r="AX183" s="13" t="s">
        <v>75</v>
      </c>
      <c r="AY183" s="242" t="s">
        <v>148</v>
      </c>
    </row>
    <row r="184" s="14" customFormat="1">
      <c r="A184" s="14"/>
      <c r="B184" s="243"/>
      <c r="C184" s="244"/>
      <c r="D184" s="234" t="s">
        <v>159</v>
      </c>
      <c r="E184" s="245" t="s">
        <v>19</v>
      </c>
      <c r="F184" s="246" t="s">
        <v>921</v>
      </c>
      <c r="G184" s="244"/>
      <c r="H184" s="247">
        <v>9.1999999999999993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159</v>
      </c>
      <c r="AU184" s="253" t="s">
        <v>84</v>
      </c>
      <c r="AV184" s="14" t="s">
        <v>84</v>
      </c>
      <c r="AW184" s="14" t="s">
        <v>37</v>
      </c>
      <c r="AX184" s="14" t="s">
        <v>75</v>
      </c>
      <c r="AY184" s="253" t="s">
        <v>148</v>
      </c>
    </row>
    <row r="185" s="13" customFormat="1">
      <c r="A185" s="13"/>
      <c r="B185" s="232"/>
      <c r="C185" s="233"/>
      <c r="D185" s="234" t="s">
        <v>159</v>
      </c>
      <c r="E185" s="235" t="s">
        <v>19</v>
      </c>
      <c r="F185" s="236" t="s">
        <v>922</v>
      </c>
      <c r="G185" s="233"/>
      <c r="H185" s="235" t="s">
        <v>19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159</v>
      </c>
      <c r="AU185" s="242" t="s">
        <v>84</v>
      </c>
      <c r="AV185" s="13" t="s">
        <v>82</v>
      </c>
      <c r="AW185" s="13" t="s">
        <v>37</v>
      </c>
      <c r="AX185" s="13" t="s">
        <v>75</v>
      </c>
      <c r="AY185" s="242" t="s">
        <v>148</v>
      </c>
    </row>
    <row r="186" s="14" customFormat="1">
      <c r="A186" s="14"/>
      <c r="B186" s="243"/>
      <c r="C186" s="244"/>
      <c r="D186" s="234" t="s">
        <v>159</v>
      </c>
      <c r="E186" s="245" t="s">
        <v>19</v>
      </c>
      <c r="F186" s="246" t="s">
        <v>921</v>
      </c>
      <c r="G186" s="244"/>
      <c r="H186" s="247">
        <v>9.1999999999999993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159</v>
      </c>
      <c r="AU186" s="253" t="s">
        <v>84</v>
      </c>
      <c r="AV186" s="14" t="s">
        <v>84</v>
      </c>
      <c r="AW186" s="14" t="s">
        <v>37</v>
      </c>
      <c r="AX186" s="14" t="s">
        <v>75</v>
      </c>
      <c r="AY186" s="253" t="s">
        <v>148</v>
      </c>
    </row>
    <row r="187" s="15" customFormat="1">
      <c r="A187" s="15"/>
      <c r="B187" s="264"/>
      <c r="C187" s="265"/>
      <c r="D187" s="234" t="s">
        <v>159</v>
      </c>
      <c r="E187" s="266" t="s">
        <v>19</v>
      </c>
      <c r="F187" s="267" t="s">
        <v>264</v>
      </c>
      <c r="G187" s="265"/>
      <c r="H187" s="268">
        <v>18.399999999999999</v>
      </c>
      <c r="I187" s="269"/>
      <c r="J187" s="265"/>
      <c r="K187" s="265"/>
      <c r="L187" s="270"/>
      <c r="M187" s="271"/>
      <c r="N187" s="272"/>
      <c r="O187" s="272"/>
      <c r="P187" s="272"/>
      <c r="Q187" s="272"/>
      <c r="R187" s="272"/>
      <c r="S187" s="272"/>
      <c r="T187" s="27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4" t="s">
        <v>159</v>
      </c>
      <c r="AU187" s="274" t="s">
        <v>84</v>
      </c>
      <c r="AV187" s="15" t="s">
        <v>155</v>
      </c>
      <c r="AW187" s="15" t="s">
        <v>37</v>
      </c>
      <c r="AX187" s="15" t="s">
        <v>82</v>
      </c>
      <c r="AY187" s="274" t="s">
        <v>148</v>
      </c>
    </row>
    <row r="188" s="2" customFormat="1" ht="16.5" customHeight="1">
      <c r="A188" s="40"/>
      <c r="B188" s="41"/>
      <c r="C188" s="214" t="s">
        <v>265</v>
      </c>
      <c r="D188" s="214" t="s">
        <v>150</v>
      </c>
      <c r="E188" s="215" t="s">
        <v>347</v>
      </c>
      <c r="F188" s="216" t="s">
        <v>348</v>
      </c>
      <c r="G188" s="217" t="s">
        <v>339</v>
      </c>
      <c r="H188" s="218">
        <v>18.399999999999999</v>
      </c>
      <c r="I188" s="219"/>
      <c r="J188" s="220">
        <f>ROUND(I188*H188,2)</f>
        <v>0</v>
      </c>
      <c r="K188" s="216" t="s">
        <v>154</v>
      </c>
      <c r="L188" s="46"/>
      <c r="M188" s="221" t="s">
        <v>19</v>
      </c>
      <c r="N188" s="222" t="s">
        <v>46</v>
      </c>
      <c r="O188" s="86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175</v>
      </c>
      <c r="AT188" s="225" t="s">
        <v>150</v>
      </c>
      <c r="AU188" s="225" t="s">
        <v>84</v>
      </c>
      <c r="AY188" s="19" t="s">
        <v>148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82</v>
      </c>
      <c r="BK188" s="226">
        <f>ROUND(I188*H188,2)</f>
        <v>0</v>
      </c>
      <c r="BL188" s="19" t="s">
        <v>175</v>
      </c>
      <c r="BM188" s="225" t="s">
        <v>923</v>
      </c>
    </row>
    <row r="189" s="2" customFormat="1">
      <c r="A189" s="40"/>
      <c r="B189" s="41"/>
      <c r="C189" s="42"/>
      <c r="D189" s="227" t="s">
        <v>157</v>
      </c>
      <c r="E189" s="42"/>
      <c r="F189" s="228" t="s">
        <v>350</v>
      </c>
      <c r="G189" s="42"/>
      <c r="H189" s="42"/>
      <c r="I189" s="229"/>
      <c r="J189" s="42"/>
      <c r="K189" s="42"/>
      <c r="L189" s="46"/>
      <c r="M189" s="230"/>
      <c r="N189" s="231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157</v>
      </c>
      <c r="AU189" s="19" t="s">
        <v>84</v>
      </c>
    </row>
    <row r="190" s="13" customFormat="1">
      <c r="A190" s="13"/>
      <c r="B190" s="232"/>
      <c r="C190" s="233"/>
      <c r="D190" s="234" t="s">
        <v>159</v>
      </c>
      <c r="E190" s="235" t="s">
        <v>19</v>
      </c>
      <c r="F190" s="236" t="s">
        <v>883</v>
      </c>
      <c r="G190" s="233"/>
      <c r="H190" s="235" t="s">
        <v>19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159</v>
      </c>
      <c r="AU190" s="242" t="s">
        <v>84</v>
      </c>
      <c r="AV190" s="13" t="s">
        <v>82</v>
      </c>
      <c r="AW190" s="13" t="s">
        <v>37</v>
      </c>
      <c r="AX190" s="13" t="s">
        <v>75</v>
      </c>
      <c r="AY190" s="242" t="s">
        <v>148</v>
      </c>
    </row>
    <row r="191" s="13" customFormat="1">
      <c r="A191" s="13"/>
      <c r="B191" s="232"/>
      <c r="C191" s="233"/>
      <c r="D191" s="234" t="s">
        <v>159</v>
      </c>
      <c r="E191" s="235" t="s">
        <v>19</v>
      </c>
      <c r="F191" s="236" t="s">
        <v>920</v>
      </c>
      <c r="G191" s="233"/>
      <c r="H191" s="235" t="s">
        <v>19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159</v>
      </c>
      <c r="AU191" s="242" t="s">
        <v>84</v>
      </c>
      <c r="AV191" s="13" t="s">
        <v>82</v>
      </c>
      <c r="AW191" s="13" t="s">
        <v>37</v>
      </c>
      <c r="AX191" s="13" t="s">
        <v>75</v>
      </c>
      <c r="AY191" s="242" t="s">
        <v>148</v>
      </c>
    </row>
    <row r="192" s="14" customFormat="1">
      <c r="A192" s="14"/>
      <c r="B192" s="243"/>
      <c r="C192" s="244"/>
      <c r="D192" s="234" t="s">
        <v>159</v>
      </c>
      <c r="E192" s="245" t="s">
        <v>19</v>
      </c>
      <c r="F192" s="246" t="s">
        <v>921</v>
      </c>
      <c r="G192" s="244"/>
      <c r="H192" s="247">
        <v>9.1999999999999993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159</v>
      </c>
      <c r="AU192" s="253" t="s">
        <v>84</v>
      </c>
      <c r="AV192" s="14" t="s">
        <v>84</v>
      </c>
      <c r="AW192" s="14" t="s">
        <v>37</v>
      </c>
      <c r="AX192" s="14" t="s">
        <v>75</v>
      </c>
      <c r="AY192" s="253" t="s">
        <v>148</v>
      </c>
    </row>
    <row r="193" s="13" customFormat="1">
      <c r="A193" s="13"/>
      <c r="B193" s="232"/>
      <c r="C193" s="233"/>
      <c r="D193" s="234" t="s">
        <v>159</v>
      </c>
      <c r="E193" s="235" t="s">
        <v>19</v>
      </c>
      <c r="F193" s="236" t="s">
        <v>922</v>
      </c>
      <c r="G193" s="233"/>
      <c r="H193" s="235" t="s">
        <v>19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159</v>
      </c>
      <c r="AU193" s="242" t="s">
        <v>84</v>
      </c>
      <c r="AV193" s="13" t="s">
        <v>82</v>
      </c>
      <c r="AW193" s="13" t="s">
        <v>37</v>
      </c>
      <c r="AX193" s="13" t="s">
        <v>75</v>
      </c>
      <c r="AY193" s="242" t="s">
        <v>148</v>
      </c>
    </row>
    <row r="194" s="14" customFormat="1">
      <c r="A194" s="14"/>
      <c r="B194" s="243"/>
      <c r="C194" s="244"/>
      <c r="D194" s="234" t="s">
        <v>159</v>
      </c>
      <c r="E194" s="245" t="s">
        <v>19</v>
      </c>
      <c r="F194" s="246" t="s">
        <v>921</v>
      </c>
      <c r="G194" s="244"/>
      <c r="H194" s="247">
        <v>9.1999999999999993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159</v>
      </c>
      <c r="AU194" s="253" t="s">
        <v>84</v>
      </c>
      <c r="AV194" s="14" t="s">
        <v>84</v>
      </c>
      <c r="AW194" s="14" t="s">
        <v>37</v>
      </c>
      <c r="AX194" s="14" t="s">
        <v>75</v>
      </c>
      <c r="AY194" s="253" t="s">
        <v>148</v>
      </c>
    </row>
    <row r="195" s="15" customFormat="1">
      <c r="A195" s="15"/>
      <c r="B195" s="264"/>
      <c r="C195" s="265"/>
      <c r="D195" s="234" t="s">
        <v>159</v>
      </c>
      <c r="E195" s="266" t="s">
        <v>19</v>
      </c>
      <c r="F195" s="267" t="s">
        <v>264</v>
      </c>
      <c r="G195" s="265"/>
      <c r="H195" s="268">
        <v>18.399999999999999</v>
      </c>
      <c r="I195" s="269"/>
      <c r="J195" s="265"/>
      <c r="K195" s="265"/>
      <c r="L195" s="270"/>
      <c r="M195" s="271"/>
      <c r="N195" s="272"/>
      <c r="O195" s="272"/>
      <c r="P195" s="272"/>
      <c r="Q195" s="272"/>
      <c r="R195" s="272"/>
      <c r="S195" s="272"/>
      <c r="T195" s="27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4" t="s">
        <v>159</v>
      </c>
      <c r="AU195" s="274" t="s">
        <v>84</v>
      </c>
      <c r="AV195" s="15" t="s">
        <v>155</v>
      </c>
      <c r="AW195" s="15" t="s">
        <v>37</v>
      </c>
      <c r="AX195" s="15" t="s">
        <v>82</v>
      </c>
      <c r="AY195" s="274" t="s">
        <v>148</v>
      </c>
    </row>
    <row r="196" s="2" customFormat="1" ht="24.15" customHeight="1">
      <c r="A196" s="40"/>
      <c r="B196" s="41"/>
      <c r="C196" s="214" t="s">
        <v>272</v>
      </c>
      <c r="D196" s="214" t="s">
        <v>150</v>
      </c>
      <c r="E196" s="215" t="s">
        <v>352</v>
      </c>
      <c r="F196" s="216" t="s">
        <v>353</v>
      </c>
      <c r="G196" s="217" t="s">
        <v>174</v>
      </c>
      <c r="H196" s="218">
        <v>649</v>
      </c>
      <c r="I196" s="219"/>
      <c r="J196" s="220">
        <f>ROUND(I196*H196,2)</f>
        <v>0</v>
      </c>
      <c r="K196" s="216" t="s">
        <v>154</v>
      </c>
      <c r="L196" s="46"/>
      <c r="M196" s="221" t="s">
        <v>19</v>
      </c>
      <c r="N196" s="222" t="s">
        <v>46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175</v>
      </c>
      <c r="AT196" s="225" t="s">
        <v>150</v>
      </c>
      <c r="AU196" s="225" t="s">
        <v>84</v>
      </c>
      <c r="AY196" s="19" t="s">
        <v>148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82</v>
      </c>
      <c r="BK196" s="226">
        <f>ROUND(I196*H196,2)</f>
        <v>0</v>
      </c>
      <c r="BL196" s="19" t="s">
        <v>175</v>
      </c>
      <c r="BM196" s="225" t="s">
        <v>924</v>
      </c>
    </row>
    <row r="197" s="2" customFormat="1">
      <c r="A197" s="40"/>
      <c r="B197" s="41"/>
      <c r="C197" s="42"/>
      <c r="D197" s="227" t="s">
        <v>157</v>
      </c>
      <c r="E197" s="42"/>
      <c r="F197" s="228" t="s">
        <v>355</v>
      </c>
      <c r="G197" s="42"/>
      <c r="H197" s="42"/>
      <c r="I197" s="229"/>
      <c r="J197" s="42"/>
      <c r="K197" s="42"/>
      <c r="L197" s="46"/>
      <c r="M197" s="230"/>
      <c r="N197" s="231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157</v>
      </c>
      <c r="AU197" s="19" t="s">
        <v>84</v>
      </c>
    </row>
    <row r="198" s="13" customFormat="1">
      <c r="A198" s="13"/>
      <c r="B198" s="232"/>
      <c r="C198" s="233"/>
      <c r="D198" s="234" t="s">
        <v>159</v>
      </c>
      <c r="E198" s="235" t="s">
        <v>19</v>
      </c>
      <c r="F198" s="236" t="s">
        <v>883</v>
      </c>
      <c r="G198" s="233"/>
      <c r="H198" s="235" t="s">
        <v>19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159</v>
      </c>
      <c r="AU198" s="242" t="s">
        <v>84</v>
      </c>
      <c r="AV198" s="13" t="s">
        <v>82</v>
      </c>
      <c r="AW198" s="13" t="s">
        <v>37</v>
      </c>
      <c r="AX198" s="13" t="s">
        <v>75</v>
      </c>
      <c r="AY198" s="242" t="s">
        <v>148</v>
      </c>
    </row>
    <row r="199" s="13" customFormat="1">
      <c r="A199" s="13"/>
      <c r="B199" s="232"/>
      <c r="C199" s="233"/>
      <c r="D199" s="234" t="s">
        <v>159</v>
      </c>
      <c r="E199" s="235" t="s">
        <v>19</v>
      </c>
      <c r="F199" s="236" t="s">
        <v>896</v>
      </c>
      <c r="G199" s="233"/>
      <c r="H199" s="235" t="s">
        <v>19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159</v>
      </c>
      <c r="AU199" s="242" t="s">
        <v>84</v>
      </c>
      <c r="AV199" s="13" t="s">
        <v>82</v>
      </c>
      <c r="AW199" s="13" t="s">
        <v>37</v>
      </c>
      <c r="AX199" s="13" t="s">
        <v>75</v>
      </c>
      <c r="AY199" s="242" t="s">
        <v>148</v>
      </c>
    </row>
    <row r="200" s="14" customFormat="1">
      <c r="A200" s="14"/>
      <c r="B200" s="243"/>
      <c r="C200" s="244"/>
      <c r="D200" s="234" t="s">
        <v>159</v>
      </c>
      <c r="E200" s="245" t="s">
        <v>19</v>
      </c>
      <c r="F200" s="246" t="s">
        <v>897</v>
      </c>
      <c r="G200" s="244"/>
      <c r="H200" s="247">
        <v>593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159</v>
      </c>
      <c r="AU200" s="253" t="s">
        <v>84</v>
      </c>
      <c r="AV200" s="14" t="s">
        <v>84</v>
      </c>
      <c r="AW200" s="14" t="s">
        <v>37</v>
      </c>
      <c r="AX200" s="14" t="s">
        <v>75</v>
      </c>
      <c r="AY200" s="253" t="s">
        <v>148</v>
      </c>
    </row>
    <row r="201" s="13" customFormat="1">
      <c r="A201" s="13"/>
      <c r="B201" s="232"/>
      <c r="C201" s="233"/>
      <c r="D201" s="234" t="s">
        <v>159</v>
      </c>
      <c r="E201" s="235" t="s">
        <v>19</v>
      </c>
      <c r="F201" s="236" t="s">
        <v>899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159</v>
      </c>
      <c r="AU201" s="242" t="s">
        <v>84</v>
      </c>
      <c r="AV201" s="13" t="s">
        <v>82</v>
      </c>
      <c r="AW201" s="13" t="s">
        <v>37</v>
      </c>
      <c r="AX201" s="13" t="s">
        <v>75</v>
      </c>
      <c r="AY201" s="242" t="s">
        <v>148</v>
      </c>
    </row>
    <row r="202" s="14" customFormat="1">
      <c r="A202" s="14"/>
      <c r="B202" s="243"/>
      <c r="C202" s="244"/>
      <c r="D202" s="234" t="s">
        <v>159</v>
      </c>
      <c r="E202" s="245" t="s">
        <v>19</v>
      </c>
      <c r="F202" s="246" t="s">
        <v>900</v>
      </c>
      <c r="G202" s="244"/>
      <c r="H202" s="247">
        <v>56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159</v>
      </c>
      <c r="AU202" s="253" t="s">
        <v>84</v>
      </c>
      <c r="AV202" s="14" t="s">
        <v>84</v>
      </c>
      <c r="AW202" s="14" t="s">
        <v>37</v>
      </c>
      <c r="AX202" s="14" t="s">
        <v>75</v>
      </c>
      <c r="AY202" s="253" t="s">
        <v>148</v>
      </c>
    </row>
    <row r="203" s="15" customFormat="1">
      <c r="A203" s="15"/>
      <c r="B203" s="264"/>
      <c r="C203" s="265"/>
      <c r="D203" s="234" t="s">
        <v>159</v>
      </c>
      <c r="E203" s="266" t="s">
        <v>19</v>
      </c>
      <c r="F203" s="267" t="s">
        <v>264</v>
      </c>
      <c r="G203" s="265"/>
      <c r="H203" s="268">
        <v>649</v>
      </c>
      <c r="I203" s="269"/>
      <c r="J203" s="265"/>
      <c r="K203" s="265"/>
      <c r="L203" s="270"/>
      <c r="M203" s="271"/>
      <c r="N203" s="272"/>
      <c r="O203" s="272"/>
      <c r="P203" s="272"/>
      <c r="Q203" s="272"/>
      <c r="R203" s="272"/>
      <c r="S203" s="272"/>
      <c r="T203" s="27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4" t="s">
        <v>159</v>
      </c>
      <c r="AU203" s="274" t="s">
        <v>84</v>
      </c>
      <c r="AV203" s="15" t="s">
        <v>155</v>
      </c>
      <c r="AW203" s="15" t="s">
        <v>37</v>
      </c>
      <c r="AX203" s="15" t="s">
        <v>82</v>
      </c>
      <c r="AY203" s="274" t="s">
        <v>148</v>
      </c>
    </row>
    <row r="204" s="2" customFormat="1" ht="16.5" customHeight="1">
      <c r="A204" s="40"/>
      <c r="B204" s="41"/>
      <c r="C204" s="254" t="s">
        <v>276</v>
      </c>
      <c r="D204" s="254" t="s">
        <v>167</v>
      </c>
      <c r="E204" s="255" t="s">
        <v>357</v>
      </c>
      <c r="F204" s="256" t="s">
        <v>358</v>
      </c>
      <c r="G204" s="257" t="s">
        <v>174</v>
      </c>
      <c r="H204" s="258">
        <v>649</v>
      </c>
      <c r="I204" s="259"/>
      <c r="J204" s="260">
        <f>ROUND(I204*H204,2)</f>
        <v>0</v>
      </c>
      <c r="K204" s="256" t="s">
        <v>154</v>
      </c>
      <c r="L204" s="261"/>
      <c r="M204" s="262" t="s">
        <v>19</v>
      </c>
      <c r="N204" s="263" t="s">
        <v>46</v>
      </c>
      <c r="O204" s="86"/>
      <c r="P204" s="223">
        <f>O204*H204</f>
        <v>0</v>
      </c>
      <c r="Q204" s="223">
        <v>2.0000000000000002E-05</v>
      </c>
      <c r="R204" s="223">
        <f>Q204*H204</f>
        <v>0.01298</v>
      </c>
      <c r="S204" s="223">
        <v>0</v>
      </c>
      <c r="T204" s="224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5" t="s">
        <v>183</v>
      </c>
      <c r="AT204" s="225" t="s">
        <v>167</v>
      </c>
      <c r="AU204" s="225" t="s">
        <v>84</v>
      </c>
      <c r="AY204" s="19" t="s">
        <v>148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9" t="s">
        <v>82</v>
      </c>
      <c r="BK204" s="226">
        <f>ROUND(I204*H204,2)</f>
        <v>0</v>
      </c>
      <c r="BL204" s="19" t="s">
        <v>175</v>
      </c>
      <c r="BM204" s="225" t="s">
        <v>925</v>
      </c>
    </row>
    <row r="205" s="13" customFormat="1">
      <c r="A205" s="13"/>
      <c r="B205" s="232"/>
      <c r="C205" s="233"/>
      <c r="D205" s="234" t="s">
        <v>159</v>
      </c>
      <c r="E205" s="235" t="s">
        <v>19</v>
      </c>
      <c r="F205" s="236" t="s">
        <v>883</v>
      </c>
      <c r="G205" s="233"/>
      <c r="H205" s="235" t="s">
        <v>19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159</v>
      </c>
      <c r="AU205" s="242" t="s">
        <v>84</v>
      </c>
      <c r="AV205" s="13" t="s">
        <v>82</v>
      </c>
      <c r="AW205" s="13" t="s">
        <v>37</v>
      </c>
      <c r="AX205" s="13" t="s">
        <v>75</v>
      </c>
      <c r="AY205" s="242" t="s">
        <v>148</v>
      </c>
    </row>
    <row r="206" s="13" customFormat="1">
      <c r="A206" s="13"/>
      <c r="B206" s="232"/>
      <c r="C206" s="233"/>
      <c r="D206" s="234" t="s">
        <v>159</v>
      </c>
      <c r="E206" s="235" t="s">
        <v>19</v>
      </c>
      <c r="F206" s="236" t="s">
        <v>896</v>
      </c>
      <c r="G206" s="233"/>
      <c r="H206" s="235" t="s">
        <v>19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159</v>
      </c>
      <c r="AU206" s="242" t="s">
        <v>84</v>
      </c>
      <c r="AV206" s="13" t="s">
        <v>82</v>
      </c>
      <c r="AW206" s="13" t="s">
        <v>37</v>
      </c>
      <c r="AX206" s="13" t="s">
        <v>75</v>
      </c>
      <c r="AY206" s="242" t="s">
        <v>148</v>
      </c>
    </row>
    <row r="207" s="14" customFormat="1">
      <c r="A207" s="14"/>
      <c r="B207" s="243"/>
      <c r="C207" s="244"/>
      <c r="D207" s="234" t="s">
        <v>159</v>
      </c>
      <c r="E207" s="245" t="s">
        <v>19</v>
      </c>
      <c r="F207" s="246" t="s">
        <v>897</v>
      </c>
      <c r="G207" s="244"/>
      <c r="H207" s="247">
        <v>593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159</v>
      </c>
      <c r="AU207" s="253" t="s">
        <v>84</v>
      </c>
      <c r="AV207" s="14" t="s">
        <v>84</v>
      </c>
      <c r="AW207" s="14" t="s">
        <v>37</v>
      </c>
      <c r="AX207" s="14" t="s">
        <v>75</v>
      </c>
      <c r="AY207" s="253" t="s">
        <v>148</v>
      </c>
    </row>
    <row r="208" s="13" customFormat="1">
      <c r="A208" s="13"/>
      <c r="B208" s="232"/>
      <c r="C208" s="233"/>
      <c r="D208" s="234" t="s">
        <v>159</v>
      </c>
      <c r="E208" s="235" t="s">
        <v>19</v>
      </c>
      <c r="F208" s="236" t="s">
        <v>899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159</v>
      </c>
      <c r="AU208" s="242" t="s">
        <v>84</v>
      </c>
      <c r="AV208" s="13" t="s">
        <v>82</v>
      </c>
      <c r="AW208" s="13" t="s">
        <v>37</v>
      </c>
      <c r="AX208" s="13" t="s">
        <v>75</v>
      </c>
      <c r="AY208" s="242" t="s">
        <v>148</v>
      </c>
    </row>
    <row r="209" s="14" customFormat="1">
      <c r="A209" s="14"/>
      <c r="B209" s="243"/>
      <c r="C209" s="244"/>
      <c r="D209" s="234" t="s">
        <v>159</v>
      </c>
      <c r="E209" s="245" t="s">
        <v>19</v>
      </c>
      <c r="F209" s="246" t="s">
        <v>900</v>
      </c>
      <c r="G209" s="244"/>
      <c r="H209" s="247">
        <v>56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159</v>
      </c>
      <c r="AU209" s="253" t="s">
        <v>84</v>
      </c>
      <c r="AV209" s="14" t="s">
        <v>84</v>
      </c>
      <c r="AW209" s="14" t="s">
        <v>37</v>
      </c>
      <c r="AX209" s="14" t="s">
        <v>75</v>
      </c>
      <c r="AY209" s="253" t="s">
        <v>148</v>
      </c>
    </row>
    <row r="210" s="15" customFormat="1">
      <c r="A210" s="15"/>
      <c r="B210" s="264"/>
      <c r="C210" s="265"/>
      <c r="D210" s="234" t="s">
        <v>159</v>
      </c>
      <c r="E210" s="266" t="s">
        <v>19</v>
      </c>
      <c r="F210" s="267" t="s">
        <v>264</v>
      </c>
      <c r="G210" s="265"/>
      <c r="H210" s="268">
        <v>649</v>
      </c>
      <c r="I210" s="269"/>
      <c r="J210" s="265"/>
      <c r="K210" s="265"/>
      <c r="L210" s="270"/>
      <c r="M210" s="271"/>
      <c r="N210" s="272"/>
      <c r="O210" s="272"/>
      <c r="P210" s="272"/>
      <c r="Q210" s="272"/>
      <c r="R210" s="272"/>
      <c r="S210" s="272"/>
      <c r="T210" s="27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4" t="s">
        <v>159</v>
      </c>
      <c r="AU210" s="274" t="s">
        <v>84</v>
      </c>
      <c r="AV210" s="15" t="s">
        <v>155</v>
      </c>
      <c r="AW210" s="15" t="s">
        <v>37</v>
      </c>
      <c r="AX210" s="15" t="s">
        <v>82</v>
      </c>
      <c r="AY210" s="274" t="s">
        <v>148</v>
      </c>
    </row>
    <row r="211" s="2" customFormat="1" ht="16.5" customHeight="1">
      <c r="A211" s="40"/>
      <c r="B211" s="41"/>
      <c r="C211" s="254" t="s">
        <v>283</v>
      </c>
      <c r="D211" s="254" t="s">
        <v>167</v>
      </c>
      <c r="E211" s="255" t="s">
        <v>324</v>
      </c>
      <c r="F211" s="256" t="s">
        <v>325</v>
      </c>
      <c r="G211" s="257" t="s">
        <v>174</v>
      </c>
      <c r="H211" s="258">
        <v>112</v>
      </c>
      <c r="I211" s="259"/>
      <c r="J211" s="260">
        <f>ROUND(I211*H211,2)</f>
        <v>0</v>
      </c>
      <c r="K211" s="256" t="s">
        <v>269</v>
      </c>
      <c r="L211" s="261"/>
      <c r="M211" s="262" t="s">
        <v>19</v>
      </c>
      <c r="N211" s="263" t="s">
        <v>46</v>
      </c>
      <c r="O211" s="86"/>
      <c r="P211" s="223">
        <f>O211*H211</f>
        <v>0</v>
      </c>
      <c r="Q211" s="223">
        <v>0.0043299999999999996</v>
      </c>
      <c r="R211" s="223">
        <f>Q211*H211</f>
        <v>0.48495999999999995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183</v>
      </c>
      <c r="AT211" s="225" t="s">
        <v>167</v>
      </c>
      <c r="AU211" s="225" t="s">
        <v>84</v>
      </c>
      <c r="AY211" s="19" t="s">
        <v>148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82</v>
      </c>
      <c r="BK211" s="226">
        <f>ROUND(I211*H211,2)</f>
        <v>0</v>
      </c>
      <c r="BL211" s="19" t="s">
        <v>175</v>
      </c>
      <c r="BM211" s="225" t="s">
        <v>926</v>
      </c>
    </row>
    <row r="212" s="13" customFormat="1">
      <c r="A212" s="13"/>
      <c r="B212" s="232"/>
      <c r="C212" s="233"/>
      <c r="D212" s="234" t="s">
        <v>159</v>
      </c>
      <c r="E212" s="235" t="s">
        <v>19</v>
      </c>
      <c r="F212" s="236" t="s">
        <v>883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159</v>
      </c>
      <c r="AU212" s="242" t="s">
        <v>84</v>
      </c>
      <c r="AV212" s="13" t="s">
        <v>82</v>
      </c>
      <c r="AW212" s="13" t="s">
        <v>37</v>
      </c>
      <c r="AX212" s="13" t="s">
        <v>75</v>
      </c>
      <c r="AY212" s="242" t="s">
        <v>148</v>
      </c>
    </row>
    <row r="213" s="13" customFormat="1">
      <c r="A213" s="13"/>
      <c r="B213" s="232"/>
      <c r="C213" s="233"/>
      <c r="D213" s="234" t="s">
        <v>159</v>
      </c>
      <c r="E213" s="235" t="s">
        <v>19</v>
      </c>
      <c r="F213" s="236" t="s">
        <v>368</v>
      </c>
      <c r="G213" s="233"/>
      <c r="H213" s="235" t="s">
        <v>19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159</v>
      </c>
      <c r="AU213" s="242" t="s">
        <v>84</v>
      </c>
      <c r="AV213" s="13" t="s">
        <v>82</v>
      </c>
      <c r="AW213" s="13" t="s">
        <v>37</v>
      </c>
      <c r="AX213" s="13" t="s">
        <v>75</v>
      </c>
      <c r="AY213" s="242" t="s">
        <v>148</v>
      </c>
    </row>
    <row r="214" s="14" customFormat="1">
      <c r="A214" s="14"/>
      <c r="B214" s="243"/>
      <c r="C214" s="244"/>
      <c r="D214" s="234" t="s">
        <v>159</v>
      </c>
      <c r="E214" s="245" t="s">
        <v>19</v>
      </c>
      <c r="F214" s="246" t="s">
        <v>927</v>
      </c>
      <c r="G214" s="244"/>
      <c r="H214" s="247">
        <v>112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159</v>
      </c>
      <c r="AU214" s="253" t="s">
        <v>84</v>
      </c>
      <c r="AV214" s="14" t="s">
        <v>84</v>
      </c>
      <c r="AW214" s="14" t="s">
        <v>37</v>
      </c>
      <c r="AX214" s="14" t="s">
        <v>82</v>
      </c>
      <c r="AY214" s="253" t="s">
        <v>148</v>
      </c>
    </row>
    <row r="215" s="2" customFormat="1" ht="16.5" customHeight="1">
      <c r="A215" s="40"/>
      <c r="B215" s="41"/>
      <c r="C215" s="254" t="s">
        <v>290</v>
      </c>
      <c r="D215" s="254" t="s">
        <v>167</v>
      </c>
      <c r="E215" s="255" t="s">
        <v>371</v>
      </c>
      <c r="F215" s="256" t="s">
        <v>372</v>
      </c>
      <c r="G215" s="257" t="s">
        <v>174</v>
      </c>
      <c r="H215" s="258">
        <v>589.5</v>
      </c>
      <c r="I215" s="259"/>
      <c r="J215" s="260">
        <f>ROUND(I215*H215,2)</f>
        <v>0</v>
      </c>
      <c r="K215" s="256" t="s">
        <v>154</v>
      </c>
      <c r="L215" s="261"/>
      <c r="M215" s="262" t="s">
        <v>19</v>
      </c>
      <c r="N215" s="263" t="s">
        <v>46</v>
      </c>
      <c r="O215" s="86"/>
      <c r="P215" s="223">
        <f>O215*H215</f>
        <v>0</v>
      </c>
      <c r="Q215" s="223">
        <v>0.00092000000000000003</v>
      </c>
      <c r="R215" s="223">
        <f>Q215*H215</f>
        <v>0.54234000000000004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183</v>
      </c>
      <c r="AT215" s="225" t="s">
        <v>167</v>
      </c>
      <c r="AU215" s="225" t="s">
        <v>84</v>
      </c>
      <c r="AY215" s="19" t="s">
        <v>148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82</v>
      </c>
      <c r="BK215" s="226">
        <f>ROUND(I215*H215,2)</f>
        <v>0</v>
      </c>
      <c r="BL215" s="19" t="s">
        <v>175</v>
      </c>
      <c r="BM215" s="225" t="s">
        <v>928</v>
      </c>
    </row>
    <row r="216" s="13" customFormat="1">
      <c r="A216" s="13"/>
      <c r="B216" s="232"/>
      <c r="C216" s="233"/>
      <c r="D216" s="234" t="s">
        <v>159</v>
      </c>
      <c r="E216" s="235" t="s">
        <v>19</v>
      </c>
      <c r="F216" s="236" t="s">
        <v>883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159</v>
      </c>
      <c r="AU216" s="242" t="s">
        <v>84</v>
      </c>
      <c r="AV216" s="13" t="s">
        <v>82</v>
      </c>
      <c r="AW216" s="13" t="s">
        <v>37</v>
      </c>
      <c r="AX216" s="13" t="s">
        <v>75</v>
      </c>
      <c r="AY216" s="242" t="s">
        <v>148</v>
      </c>
    </row>
    <row r="217" s="13" customFormat="1">
      <c r="A217" s="13"/>
      <c r="B217" s="232"/>
      <c r="C217" s="233"/>
      <c r="D217" s="234" t="s">
        <v>159</v>
      </c>
      <c r="E217" s="235" t="s">
        <v>19</v>
      </c>
      <c r="F217" s="236" t="s">
        <v>199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159</v>
      </c>
      <c r="AU217" s="242" t="s">
        <v>84</v>
      </c>
      <c r="AV217" s="13" t="s">
        <v>82</v>
      </c>
      <c r="AW217" s="13" t="s">
        <v>37</v>
      </c>
      <c r="AX217" s="13" t="s">
        <v>75</v>
      </c>
      <c r="AY217" s="242" t="s">
        <v>148</v>
      </c>
    </row>
    <row r="218" s="13" customFormat="1">
      <c r="A218" s="13"/>
      <c r="B218" s="232"/>
      <c r="C218" s="233"/>
      <c r="D218" s="234" t="s">
        <v>159</v>
      </c>
      <c r="E218" s="235" t="s">
        <v>19</v>
      </c>
      <c r="F218" s="236" t="s">
        <v>364</v>
      </c>
      <c r="G218" s="233"/>
      <c r="H218" s="235" t="s">
        <v>19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159</v>
      </c>
      <c r="AU218" s="242" t="s">
        <v>84</v>
      </c>
      <c r="AV218" s="13" t="s">
        <v>82</v>
      </c>
      <c r="AW218" s="13" t="s">
        <v>37</v>
      </c>
      <c r="AX218" s="13" t="s">
        <v>75</v>
      </c>
      <c r="AY218" s="242" t="s">
        <v>148</v>
      </c>
    </row>
    <row r="219" s="14" customFormat="1">
      <c r="A219" s="14"/>
      <c r="B219" s="243"/>
      <c r="C219" s="244"/>
      <c r="D219" s="234" t="s">
        <v>159</v>
      </c>
      <c r="E219" s="245" t="s">
        <v>19</v>
      </c>
      <c r="F219" s="246" t="s">
        <v>929</v>
      </c>
      <c r="G219" s="244"/>
      <c r="H219" s="247">
        <v>78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159</v>
      </c>
      <c r="AU219" s="253" t="s">
        <v>84</v>
      </c>
      <c r="AV219" s="14" t="s">
        <v>84</v>
      </c>
      <c r="AW219" s="14" t="s">
        <v>37</v>
      </c>
      <c r="AX219" s="14" t="s">
        <v>75</v>
      </c>
      <c r="AY219" s="253" t="s">
        <v>148</v>
      </c>
    </row>
    <row r="220" s="14" customFormat="1">
      <c r="A220" s="14"/>
      <c r="B220" s="243"/>
      <c r="C220" s="244"/>
      <c r="D220" s="234" t="s">
        <v>159</v>
      </c>
      <c r="E220" s="245" t="s">
        <v>19</v>
      </c>
      <c r="F220" s="246" t="s">
        <v>930</v>
      </c>
      <c r="G220" s="244"/>
      <c r="H220" s="247">
        <v>511.5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159</v>
      </c>
      <c r="AU220" s="253" t="s">
        <v>84</v>
      </c>
      <c r="AV220" s="14" t="s">
        <v>84</v>
      </c>
      <c r="AW220" s="14" t="s">
        <v>37</v>
      </c>
      <c r="AX220" s="14" t="s">
        <v>75</v>
      </c>
      <c r="AY220" s="253" t="s">
        <v>148</v>
      </c>
    </row>
    <row r="221" s="15" customFormat="1">
      <c r="A221" s="15"/>
      <c r="B221" s="264"/>
      <c r="C221" s="265"/>
      <c r="D221" s="234" t="s">
        <v>159</v>
      </c>
      <c r="E221" s="266" t="s">
        <v>19</v>
      </c>
      <c r="F221" s="267" t="s">
        <v>264</v>
      </c>
      <c r="G221" s="265"/>
      <c r="H221" s="268">
        <v>589.5</v>
      </c>
      <c r="I221" s="269"/>
      <c r="J221" s="265"/>
      <c r="K221" s="265"/>
      <c r="L221" s="270"/>
      <c r="M221" s="271"/>
      <c r="N221" s="272"/>
      <c r="O221" s="272"/>
      <c r="P221" s="272"/>
      <c r="Q221" s="272"/>
      <c r="R221" s="272"/>
      <c r="S221" s="272"/>
      <c r="T221" s="27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4" t="s">
        <v>159</v>
      </c>
      <c r="AU221" s="274" t="s">
        <v>84</v>
      </c>
      <c r="AV221" s="15" t="s">
        <v>155</v>
      </c>
      <c r="AW221" s="15" t="s">
        <v>37</v>
      </c>
      <c r="AX221" s="15" t="s">
        <v>82</v>
      </c>
      <c r="AY221" s="274" t="s">
        <v>148</v>
      </c>
    </row>
    <row r="222" s="2" customFormat="1" ht="16.5" customHeight="1">
      <c r="A222" s="40"/>
      <c r="B222" s="41"/>
      <c r="C222" s="254" t="s">
        <v>7</v>
      </c>
      <c r="D222" s="254" t="s">
        <v>167</v>
      </c>
      <c r="E222" s="255" t="s">
        <v>361</v>
      </c>
      <c r="F222" s="256" t="s">
        <v>362</v>
      </c>
      <c r="G222" s="257" t="s">
        <v>174</v>
      </c>
      <c r="H222" s="258">
        <v>518.5</v>
      </c>
      <c r="I222" s="259"/>
      <c r="J222" s="260">
        <f>ROUND(I222*H222,2)</f>
        <v>0</v>
      </c>
      <c r="K222" s="256" t="s">
        <v>154</v>
      </c>
      <c r="L222" s="261"/>
      <c r="M222" s="262" t="s">
        <v>19</v>
      </c>
      <c r="N222" s="263" t="s">
        <v>46</v>
      </c>
      <c r="O222" s="86"/>
      <c r="P222" s="223">
        <f>O222*H222</f>
        <v>0</v>
      </c>
      <c r="Q222" s="223">
        <v>0.00036000000000000002</v>
      </c>
      <c r="R222" s="223">
        <f>Q222*H222</f>
        <v>0.18666000000000002</v>
      </c>
      <c r="S222" s="223">
        <v>0</v>
      </c>
      <c r="T222" s="224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5" t="s">
        <v>183</v>
      </c>
      <c r="AT222" s="225" t="s">
        <v>167</v>
      </c>
      <c r="AU222" s="225" t="s">
        <v>84</v>
      </c>
      <c r="AY222" s="19" t="s">
        <v>148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9" t="s">
        <v>82</v>
      </c>
      <c r="BK222" s="226">
        <f>ROUND(I222*H222,2)</f>
        <v>0</v>
      </c>
      <c r="BL222" s="19" t="s">
        <v>175</v>
      </c>
      <c r="BM222" s="225" t="s">
        <v>931</v>
      </c>
    </row>
    <row r="223" s="13" customFormat="1">
      <c r="A223" s="13"/>
      <c r="B223" s="232"/>
      <c r="C223" s="233"/>
      <c r="D223" s="234" t="s">
        <v>159</v>
      </c>
      <c r="E223" s="235" t="s">
        <v>19</v>
      </c>
      <c r="F223" s="236" t="s">
        <v>883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159</v>
      </c>
      <c r="AU223" s="242" t="s">
        <v>84</v>
      </c>
      <c r="AV223" s="13" t="s">
        <v>82</v>
      </c>
      <c r="AW223" s="13" t="s">
        <v>37</v>
      </c>
      <c r="AX223" s="13" t="s">
        <v>75</v>
      </c>
      <c r="AY223" s="242" t="s">
        <v>148</v>
      </c>
    </row>
    <row r="224" s="13" customFormat="1">
      <c r="A224" s="13"/>
      <c r="B224" s="232"/>
      <c r="C224" s="233"/>
      <c r="D224" s="234" t="s">
        <v>159</v>
      </c>
      <c r="E224" s="235" t="s">
        <v>19</v>
      </c>
      <c r="F224" s="236" t="s">
        <v>199</v>
      </c>
      <c r="G224" s="233"/>
      <c r="H224" s="235" t="s">
        <v>19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159</v>
      </c>
      <c r="AU224" s="242" t="s">
        <v>84</v>
      </c>
      <c r="AV224" s="13" t="s">
        <v>82</v>
      </c>
      <c r="AW224" s="13" t="s">
        <v>37</v>
      </c>
      <c r="AX224" s="13" t="s">
        <v>75</v>
      </c>
      <c r="AY224" s="242" t="s">
        <v>148</v>
      </c>
    </row>
    <row r="225" s="13" customFormat="1">
      <c r="A225" s="13"/>
      <c r="B225" s="232"/>
      <c r="C225" s="233"/>
      <c r="D225" s="234" t="s">
        <v>159</v>
      </c>
      <c r="E225" s="235" t="s">
        <v>19</v>
      </c>
      <c r="F225" s="236" t="s">
        <v>364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159</v>
      </c>
      <c r="AU225" s="242" t="s">
        <v>84</v>
      </c>
      <c r="AV225" s="13" t="s">
        <v>82</v>
      </c>
      <c r="AW225" s="13" t="s">
        <v>37</v>
      </c>
      <c r="AX225" s="13" t="s">
        <v>75</v>
      </c>
      <c r="AY225" s="242" t="s">
        <v>148</v>
      </c>
    </row>
    <row r="226" s="14" customFormat="1">
      <c r="A226" s="14"/>
      <c r="B226" s="243"/>
      <c r="C226" s="244"/>
      <c r="D226" s="234" t="s">
        <v>159</v>
      </c>
      <c r="E226" s="245" t="s">
        <v>19</v>
      </c>
      <c r="F226" s="246" t="s">
        <v>932</v>
      </c>
      <c r="G226" s="244"/>
      <c r="H226" s="247">
        <v>162.5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159</v>
      </c>
      <c r="AU226" s="253" t="s">
        <v>84</v>
      </c>
      <c r="AV226" s="14" t="s">
        <v>84</v>
      </c>
      <c r="AW226" s="14" t="s">
        <v>37</v>
      </c>
      <c r="AX226" s="14" t="s">
        <v>75</v>
      </c>
      <c r="AY226" s="253" t="s">
        <v>148</v>
      </c>
    </row>
    <row r="227" s="14" customFormat="1">
      <c r="A227" s="14"/>
      <c r="B227" s="243"/>
      <c r="C227" s="244"/>
      <c r="D227" s="234" t="s">
        <v>159</v>
      </c>
      <c r="E227" s="245" t="s">
        <v>19</v>
      </c>
      <c r="F227" s="246" t="s">
        <v>933</v>
      </c>
      <c r="G227" s="244"/>
      <c r="H227" s="247">
        <v>356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159</v>
      </c>
      <c r="AU227" s="253" t="s">
        <v>84</v>
      </c>
      <c r="AV227" s="14" t="s">
        <v>84</v>
      </c>
      <c r="AW227" s="14" t="s">
        <v>37</v>
      </c>
      <c r="AX227" s="14" t="s">
        <v>75</v>
      </c>
      <c r="AY227" s="253" t="s">
        <v>148</v>
      </c>
    </row>
    <row r="228" s="15" customFormat="1">
      <c r="A228" s="15"/>
      <c r="B228" s="264"/>
      <c r="C228" s="265"/>
      <c r="D228" s="234" t="s">
        <v>159</v>
      </c>
      <c r="E228" s="266" t="s">
        <v>19</v>
      </c>
      <c r="F228" s="267" t="s">
        <v>264</v>
      </c>
      <c r="G228" s="265"/>
      <c r="H228" s="268">
        <v>518.5</v>
      </c>
      <c r="I228" s="269"/>
      <c r="J228" s="265"/>
      <c r="K228" s="265"/>
      <c r="L228" s="270"/>
      <c r="M228" s="271"/>
      <c r="N228" s="272"/>
      <c r="O228" s="272"/>
      <c r="P228" s="272"/>
      <c r="Q228" s="272"/>
      <c r="R228" s="272"/>
      <c r="S228" s="272"/>
      <c r="T228" s="27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4" t="s">
        <v>159</v>
      </c>
      <c r="AU228" s="274" t="s">
        <v>84</v>
      </c>
      <c r="AV228" s="15" t="s">
        <v>155</v>
      </c>
      <c r="AW228" s="15" t="s">
        <v>37</v>
      </c>
      <c r="AX228" s="15" t="s">
        <v>82</v>
      </c>
      <c r="AY228" s="274" t="s">
        <v>148</v>
      </c>
    </row>
    <row r="229" s="12" customFormat="1" ht="25.92" customHeight="1">
      <c r="A229" s="12"/>
      <c r="B229" s="198"/>
      <c r="C229" s="199"/>
      <c r="D229" s="200" t="s">
        <v>74</v>
      </c>
      <c r="E229" s="201" t="s">
        <v>374</v>
      </c>
      <c r="F229" s="201" t="s">
        <v>375</v>
      </c>
      <c r="G229" s="199"/>
      <c r="H229" s="199"/>
      <c r="I229" s="202"/>
      <c r="J229" s="203">
        <f>BK229</f>
        <v>0</v>
      </c>
      <c r="K229" s="199"/>
      <c r="L229" s="204"/>
      <c r="M229" s="205"/>
      <c r="N229" s="206"/>
      <c r="O229" s="206"/>
      <c r="P229" s="207">
        <f>P230+SUM(P231:P240)+P246+P269</f>
        <v>0</v>
      </c>
      <c r="Q229" s="206"/>
      <c r="R229" s="207">
        <f>R230+SUM(R231:R240)+R246+R269</f>
        <v>0</v>
      </c>
      <c r="S229" s="206"/>
      <c r="T229" s="208">
        <f>T230+SUM(T231:T240)+T246+T269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9" t="s">
        <v>188</v>
      </c>
      <c r="AT229" s="210" t="s">
        <v>74</v>
      </c>
      <c r="AU229" s="210" t="s">
        <v>75</v>
      </c>
      <c r="AY229" s="209" t="s">
        <v>148</v>
      </c>
      <c r="BK229" s="211">
        <f>BK230+SUM(BK231:BK240)+BK246+BK269</f>
        <v>0</v>
      </c>
    </row>
    <row r="230" s="2" customFormat="1" ht="16.5" customHeight="1">
      <c r="A230" s="40"/>
      <c r="B230" s="41"/>
      <c r="C230" s="214" t="s">
        <v>306</v>
      </c>
      <c r="D230" s="214" t="s">
        <v>150</v>
      </c>
      <c r="E230" s="215" t="s">
        <v>377</v>
      </c>
      <c r="F230" s="216" t="s">
        <v>378</v>
      </c>
      <c r="G230" s="217" t="s">
        <v>934</v>
      </c>
      <c r="H230" s="218">
        <v>1</v>
      </c>
      <c r="I230" s="219"/>
      <c r="J230" s="220">
        <f>ROUND(I230*H230,2)</f>
        <v>0</v>
      </c>
      <c r="K230" s="216" t="s">
        <v>269</v>
      </c>
      <c r="L230" s="46"/>
      <c r="M230" s="221" t="s">
        <v>19</v>
      </c>
      <c r="N230" s="222" t="s">
        <v>46</v>
      </c>
      <c r="O230" s="86"/>
      <c r="P230" s="223">
        <f>O230*H230</f>
        <v>0</v>
      </c>
      <c r="Q230" s="223">
        <v>0</v>
      </c>
      <c r="R230" s="223">
        <f>Q230*H230</f>
        <v>0</v>
      </c>
      <c r="S230" s="223">
        <v>0</v>
      </c>
      <c r="T230" s="224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5" t="s">
        <v>379</v>
      </c>
      <c r="AT230" s="225" t="s">
        <v>150</v>
      </c>
      <c r="AU230" s="225" t="s">
        <v>82</v>
      </c>
      <c r="AY230" s="19" t="s">
        <v>148</v>
      </c>
      <c r="BE230" s="226">
        <f>IF(N230="základní",J230,0)</f>
        <v>0</v>
      </c>
      <c r="BF230" s="226">
        <f>IF(N230="snížená",J230,0)</f>
        <v>0</v>
      </c>
      <c r="BG230" s="226">
        <f>IF(N230="zákl. přenesená",J230,0)</f>
        <v>0</v>
      </c>
      <c r="BH230" s="226">
        <f>IF(N230="sníž. přenesená",J230,0)</f>
        <v>0</v>
      </c>
      <c r="BI230" s="226">
        <f>IF(N230="nulová",J230,0)</f>
        <v>0</v>
      </c>
      <c r="BJ230" s="19" t="s">
        <v>82</v>
      </c>
      <c r="BK230" s="226">
        <f>ROUND(I230*H230,2)</f>
        <v>0</v>
      </c>
      <c r="BL230" s="19" t="s">
        <v>379</v>
      </c>
      <c r="BM230" s="225" t="s">
        <v>935</v>
      </c>
    </row>
    <row r="231" s="13" customFormat="1">
      <c r="A231" s="13"/>
      <c r="B231" s="232"/>
      <c r="C231" s="233"/>
      <c r="D231" s="234" t="s">
        <v>159</v>
      </c>
      <c r="E231" s="235" t="s">
        <v>19</v>
      </c>
      <c r="F231" s="236" t="s">
        <v>381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159</v>
      </c>
      <c r="AU231" s="242" t="s">
        <v>82</v>
      </c>
      <c r="AV231" s="13" t="s">
        <v>82</v>
      </c>
      <c r="AW231" s="13" t="s">
        <v>37</v>
      </c>
      <c r="AX231" s="13" t="s">
        <v>75</v>
      </c>
      <c r="AY231" s="242" t="s">
        <v>148</v>
      </c>
    </row>
    <row r="232" s="14" customFormat="1">
      <c r="A232" s="14"/>
      <c r="B232" s="243"/>
      <c r="C232" s="244"/>
      <c r="D232" s="234" t="s">
        <v>159</v>
      </c>
      <c r="E232" s="245" t="s">
        <v>19</v>
      </c>
      <c r="F232" s="246" t="s">
        <v>82</v>
      </c>
      <c r="G232" s="244"/>
      <c r="H232" s="247">
        <v>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159</v>
      </c>
      <c r="AU232" s="253" t="s">
        <v>82</v>
      </c>
      <c r="AV232" s="14" t="s">
        <v>84</v>
      </c>
      <c r="AW232" s="14" t="s">
        <v>37</v>
      </c>
      <c r="AX232" s="14" t="s">
        <v>75</v>
      </c>
      <c r="AY232" s="253" t="s">
        <v>148</v>
      </c>
    </row>
    <row r="233" s="15" customFormat="1">
      <c r="A233" s="15"/>
      <c r="B233" s="264"/>
      <c r="C233" s="265"/>
      <c r="D233" s="234" t="s">
        <v>159</v>
      </c>
      <c r="E233" s="266" t="s">
        <v>19</v>
      </c>
      <c r="F233" s="267" t="s">
        <v>264</v>
      </c>
      <c r="G233" s="265"/>
      <c r="H233" s="268">
        <v>1</v>
      </c>
      <c r="I233" s="269"/>
      <c r="J233" s="265"/>
      <c r="K233" s="265"/>
      <c r="L233" s="270"/>
      <c r="M233" s="271"/>
      <c r="N233" s="272"/>
      <c r="O233" s="272"/>
      <c r="P233" s="272"/>
      <c r="Q233" s="272"/>
      <c r="R233" s="272"/>
      <c r="S233" s="272"/>
      <c r="T233" s="27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4" t="s">
        <v>159</v>
      </c>
      <c r="AU233" s="274" t="s">
        <v>82</v>
      </c>
      <c r="AV233" s="15" t="s">
        <v>155</v>
      </c>
      <c r="AW233" s="15" t="s">
        <v>37</v>
      </c>
      <c r="AX233" s="15" t="s">
        <v>82</v>
      </c>
      <c r="AY233" s="274" t="s">
        <v>148</v>
      </c>
    </row>
    <row r="234" s="2" customFormat="1" ht="16.5" customHeight="1">
      <c r="A234" s="40"/>
      <c r="B234" s="41"/>
      <c r="C234" s="214" t="s">
        <v>311</v>
      </c>
      <c r="D234" s="214" t="s">
        <v>150</v>
      </c>
      <c r="E234" s="215" t="s">
        <v>383</v>
      </c>
      <c r="F234" s="216" t="s">
        <v>384</v>
      </c>
      <c r="G234" s="217" t="s">
        <v>934</v>
      </c>
      <c r="H234" s="218">
        <v>1</v>
      </c>
      <c r="I234" s="219"/>
      <c r="J234" s="220">
        <f>ROUND(I234*H234,2)</f>
        <v>0</v>
      </c>
      <c r="K234" s="216" t="s">
        <v>154</v>
      </c>
      <c r="L234" s="46"/>
      <c r="M234" s="221" t="s">
        <v>19</v>
      </c>
      <c r="N234" s="222" t="s">
        <v>46</v>
      </c>
      <c r="O234" s="86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379</v>
      </c>
      <c r="AT234" s="225" t="s">
        <v>150</v>
      </c>
      <c r="AU234" s="225" t="s">
        <v>82</v>
      </c>
      <c r="AY234" s="19" t="s">
        <v>148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82</v>
      </c>
      <c r="BK234" s="226">
        <f>ROUND(I234*H234,2)</f>
        <v>0</v>
      </c>
      <c r="BL234" s="19" t="s">
        <v>379</v>
      </c>
      <c r="BM234" s="225" t="s">
        <v>936</v>
      </c>
    </row>
    <row r="235" s="2" customFormat="1">
      <c r="A235" s="40"/>
      <c r="B235" s="41"/>
      <c r="C235" s="42"/>
      <c r="D235" s="227" t="s">
        <v>157</v>
      </c>
      <c r="E235" s="42"/>
      <c r="F235" s="228" t="s">
        <v>386</v>
      </c>
      <c r="G235" s="42"/>
      <c r="H235" s="42"/>
      <c r="I235" s="229"/>
      <c r="J235" s="42"/>
      <c r="K235" s="42"/>
      <c r="L235" s="46"/>
      <c r="M235" s="230"/>
      <c r="N235" s="231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157</v>
      </c>
      <c r="AU235" s="19" t="s">
        <v>82</v>
      </c>
    </row>
    <row r="236" s="2" customFormat="1">
      <c r="A236" s="40"/>
      <c r="B236" s="41"/>
      <c r="C236" s="42"/>
      <c r="D236" s="234" t="s">
        <v>387</v>
      </c>
      <c r="E236" s="42"/>
      <c r="F236" s="275" t="s">
        <v>388</v>
      </c>
      <c r="G236" s="42"/>
      <c r="H236" s="42"/>
      <c r="I236" s="229"/>
      <c r="J236" s="42"/>
      <c r="K236" s="42"/>
      <c r="L236" s="46"/>
      <c r="M236" s="230"/>
      <c r="N236" s="231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387</v>
      </c>
      <c r="AU236" s="19" t="s">
        <v>82</v>
      </c>
    </row>
    <row r="237" s="13" customFormat="1">
      <c r="A237" s="13"/>
      <c r="B237" s="232"/>
      <c r="C237" s="233"/>
      <c r="D237" s="234" t="s">
        <v>159</v>
      </c>
      <c r="E237" s="235" t="s">
        <v>19</v>
      </c>
      <c r="F237" s="236" t="s">
        <v>937</v>
      </c>
      <c r="G237" s="233"/>
      <c r="H237" s="235" t="s">
        <v>19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159</v>
      </c>
      <c r="AU237" s="242" t="s">
        <v>82</v>
      </c>
      <c r="AV237" s="13" t="s">
        <v>82</v>
      </c>
      <c r="AW237" s="13" t="s">
        <v>37</v>
      </c>
      <c r="AX237" s="13" t="s">
        <v>75</v>
      </c>
      <c r="AY237" s="242" t="s">
        <v>148</v>
      </c>
    </row>
    <row r="238" s="14" customFormat="1">
      <c r="A238" s="14"/>
      <c r="B238" s="243"/>
      <c r="C238" s="244"/>
      <c r="D238" s="234" t="s">
        <v>159</v>
      </c>
      <c r="E238" s="245" t="s">
        <v>19</v>
      </c>
      <c r="F238" s="246" t="s">
        <v>82</v>
      </c>
      <c r="G238" s="244"/>
      <c r="H238" s="247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159</v>
      </c>
      <c r="AU238" s="253" t="s">
        <v>82</v>
      </c>
      <c r="AV238" s="14" t="s">
        <v>84</v>
      </c>
      <c r="AW238" s="14" t="s">
        <v>37</v>
      </c>
      <c r="AX238" s="14" t="s">
        <v>75</v>
      </c>
      <c r="AY238" s="253" t="s">
        <v>148</v>
      </c>
    </row>
    <row r="239" s="15" customFormat="1">
      <c r="A239" s="15"/>
      <c r="B239" s="264"/>
      <c r="C239" s="265"/>
      <c r="D239" s="234" t="s">
        <v>159</v>
      </c>
      <c r="E239" s="266" t="s">
        <v>19</v>
      </c>
      <c r="F239" s="267" t="s">
        <v>264</v>
      </c>
      <c r="G239" s="265"/>
      <c r="H239" s="268">
        <v>1</v>
      </c>
      <c r="I239" s="269"/>
      <c r="J239" s="265"/>
      <c r="K239" s="265"/>
      <c r="L239" s="270"/>
      <c r="M239" s="271"/>
      <c r="N239" s="272"/>
      <c r="O239" s="272"/>
      <c r="P239" s="272"/>
      <c r="Q239" s="272"/>
      <c r="R239" s="272"/>
      <c r="S239" s="272"/>
      <c r="T239" s="27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4" t="s">
        <v>159</v>
      </c>
      <c r="AU239" s="274" t="s">
        <v>82</v>
      </c>
      <c r="AV239" s="15" t="s">
        <v>155</v>
      </c>
      <c r="AW239" s="15" t="s">
        <v>37</v>
      </c>
      <c r="AX239" s="15" t="s">
        <v>82</v>
      </c>
      <c r="AY239" s="274" t="s">
        <v>148</v>
      </c>
    </row>
    <row r="240" s="12" customFormat="1" ht="22.8" customHeight="1">
      <c r="A240" s="12"/>
      <c r="B240" s="198"/>
      <c r="C240" s="199"/>
      <c r="D240" s="200" t="s">
        <v>74</v>
      </c>
      <c r="E240" s="212" t="s">
        <v>389</v>
      </c>
      <c r="F240" s="212" t="s">
        <v>390</v>
      </c>
      <c r="G240" s="199"/>
      <c r="H240" s="199"/>
      <c r="I240" s="202"/>
      <c r="J240" s="213">
        <f>BK240</f>
        <v>0</v>
      </c>
      <c r="K240" s="199"/>
      <c r="L240" s="204"/>
      <c r="M240" s="205"/>
      <c r="N240" s="206"/>
      <c r="O240" s="206"/>
      <c r="P240" s="207">
        <f>SUM(P241:P245)</f>
        <v>0</v>
      </c>
      <c r="Q240" s="206"/>
      <c r="R240" s="207">
        <f>SUM(R241:R245)</f>
        <v>0</v>
      </c>
      <c r="S240" s="206"/>
      <c r="T240" s="208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9" t="s">
        <v>188</v>
      </c>
      <c r="AT240" s="210" t="s">
        <v>74</v>
      </c>
      <c r="AU240" s="210" t="s">
        <v>82</v>
      </c>
      <c r="AY240" s="209" t="s">
        <v>148</v>
      </c>
      <c r="BK240" s="211">
        <f>SUM(BK241:BK245)</f>
        <v>0</v>
      </c>
    </row>
    <row r="241" s="2" customFormat="1" ht="16.5" customHeight="1">
      <c r="A241" s="40"/>
      <c r="B241" s="41"/>
      <c r="C241" s="214" t="s">
        <v>316</v>
      </c>
      <c r="D241" s="214" t="s">
        <v>150</v>
      </c>
      <c r="E241" s="215" t="s">
        <v>392</v>
      </c>
      <c r="F241" s="216" t="s">
        <v>393</v>
      </c>
      <c r="G241" s="217" t="s">
        <v>268</v>
      </c>
      <c r="H241" s="218">
        <v>1</v>
      </c>
      <c r="I241" s="219"/>
      <c r="J241" s="220">
        <f>ROUND(I241*H241,2)</f>
        <v>0</v>
      </c>
      <c r="K241" s="216" t="s">
        <v>154</v>
      </c>
      <c r="L241" s="46"/>
      <c r="M241" s="221" t="s">
        <v>19</v>
      </c>
      <c r="N241" s="222" t="s">
        <v>46</v>
      </c>
      <c r="O241" s="86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5" t="s">
        <v>379</v>
      </c>
      <c r="AT241" s="225" t="s">
        <v>150</v>
      </c>
      <c r="AU241" s="225" t="s">
        <v>84</v>
      </c>
      <c r="AY241" s="19" t="s">
        <v>148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9" t="s">
        <v>82</v>
      </c>
      <c r="BK241" s="226">
        <f>ROUND(I241*H241,2)</f>
        <v>0</v>
      </c>
      <c r="BL241" s="19" t="s">
        <v>379</v>
      </c>
      <c r="BM241" s="225" t="s">
        <v>938</v>
      </c>
    </row>
    <row r="242" s="2" customFormat="1">
      <c r="A242" s="40"/>
      <c r="B242" s="41"/>
      <c r="C242" s="42"/>
      <c r="D242" s="227" t="s">
        <v>157</v>
      </c>
      <c r="E242" s="42"/>
      <c r="F242" s="228" t="s">
        <v>395</v>
      </c>
      <c r="G242" s="42"/>
      <c r="H242" s="42"/>
      <c r="I242" s="229"/>
      <c r="J242" s="42"/>
      <c r="K242" s="42"/>
      <c r="L242" s="46"/>
      <c r="M242" s="230"/>
      <c r="N242" s="231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157</v>
      </c>
      <c r="AU242" s="19" t="s">
        <v>84</v>
      </c>
    </row>
    <row r="243" s="13" customFormat="1">
      <c r="A243" s="13"/>
      <c r="B243" s="232"/>
      <c r="C243" s="233"/>
      <c r="D243" s="234" t="s">
        <v>159</v>
      </c>
      <c r="E243" s="235" t="s">
        <v>19</v>
      </c>
      <c r="F243" s="236" t="s">
        <v>396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159</v>
      </c>
      <c r="AU243" s="242" t="s">
        <v>84</v>
      </c>
      <c r="AV243" s="13" t="s">
        <v>82</v>
      </c>
      <c r="AW243" s="13" t="s">
        <v>37</v>
      </c>
      <c r="AX243" s="13" t="s">
        <v>75</v>
      </c>
      <c r="AY243" s="242" t="s">
        <v>148</v>
      </c>
    </row>
    <row r="244" s="13" customFormat="1">
      <c r="A244" s="13"/>
      <c r="B244" s="232"/>
      <c r="C244" s="233"/>
      <c r="D244" s="234" t="s">
        <v>159</v>
      </c>
      <c r="E244" s="235" t="s">
        <v>19</v>
      </c>
      <c r="F244" s="236" t="s">
        <v>397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159</v>
      </c>
      <c r="AU244" s="242" t="s">
        <v>84</v>
      </c>
      <c r="AV244" s="13" t="s">
        <v>82</v>
      </c>
      <c r="AW244" s="13" t="s">
        <v>37</v>
      </c>
      <c r="AX244" s="13" t="s">
        <v>75</v>
      </c>
      <c r="AY244" s="242" t="s">
        <v>148</v>
      </c>
    </row>
    <row r="245" s="14" customFormat="1">
      <c r="A245" s="14"/>
      <c r="B245" s="243"/>
      <c r="C245" s="244"/>
      <c r="D245" s="234" t="s">
        <v>159</v>
      </c>
      <c r="E245" s="245" t="s">
        <v>19</v>
      </c>
      <c r="F245" s="246" t="s">
        <v>82</v>
      </c>
      <c r="G245" s="244"/>
      <c r="H245" s="247">
        <v>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159</v>
      </c>
      <c r="AU245" s="253" t="s">
        <v>84</v>
      </c>
      <c r="AV245" s="14" t="s">
        <v>84</v>
      </c>
      <c r="AW245" s="14" t="s">
        <v>37</v>
      </c>
      <c r="AX245" s="14" t="s">
        <v>82</v>
      </c>
      <c r="AY245" s="253" t="s">
        <v>148</v>
      </c>
    </row>
    <row r="246" s="12" customFormat="1" ht="22.8" customHeight="1">
      <c r="A246" s="12"/>
      <c r="B246" s="198"/>
      <c r="C246" s="199"/>
      <c r="D246" s="200" t="s">
        <v>74</v>
      </c>
      <c r="E246" s="212" t="s">
        <v>398</v>
      </c>
      <c r="F246" s="212" t="s">
        <v>399</v>
      </c>
      <c r="G246" s="199"/>
      <c r="H246" s="199"/>
      <c r="I246" s="202"/>
      <c r="J246" s="213">
        <f>BK246</f>
        <v>0</v>
      </c>
      <c r="K246" s="199"/>
      <c r="L246" s="204"/>
      <c r="M246" s="205"/>
      <c r="N246" s="206"/>
      <c r="O246" s="206"/>
      <c r="P246" s="207">
        <f>SUM(P247:P268)</f>
        <v>0</v>
      </c>
      <c r="Q246" s="206"/>
      <c r="R246" s="207">
        <f>SUM(R247:R268)</f>
        <v>0</v>
      </c>
      <c r="S246" s="206"/>
      <c r="T246" s="208">
        <f>SUM(T247:T268)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9" t="s">
        <v>188</v>
      </c>
      <c r="AT246" s="210" t="s">
        <v>74</v>
      </c>
      <c r="AU246" s="210" t="s">
        <v>82</v>
      </c>
      <c r="AY246" s="209" t="s">
        <v>148</v>
      </c>
      <c r="BK246" s="211">
        <f>SUM(BK247:BK268)</f>
        <v>0</v>
      </c>
    </row>
    <row r="247" s="2" customFormat="1" ht="16.5" customHeight="1">
      <c r="A247" s="40"/>
      <c r="B247" s="41"/>
      <c r="C247" s="214" t="s">
        <v>323</v>
      </c>
      <c r="D247" s="214" t="s">
        <v>150</v>
      </c>
      <c r="E247" s="215" t="s">
        <v>401</v>
      </c>
      <c r="F247" s="216" t="s">
        <v>402</v>
      </c>
      <c r="G247" s="217" t="s">
        <v>268</v>
      </c>
      <c r="H247" s="218">
        <v>1</v>
      </c>
      <c r="I247" s="219"/>
      <c r="J247" s="220">
        <f>ROUND(I247*H247,2)</f>
        <v>0</v>
      </c>
      <c r="K247" s="216" t="s">
        <v>154</v>
      </c>
      <c r="L247" s="46"/>
      <c r="M247" s="221" t="s">
        <v>19</v>
      </c>
      <c r="N247" s="222" t="s">
        <v>46</v>
      </c>
      <c r="O247" s="86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379</v>
      </c>
      <c r="AT247" s="225" t="s">
        <v>150</v>
      </c>
      <c r="AU247" s="225" t="s">
        <v>84</v>
      </c>
      <c r="AY247" s="19" t="s">
        <v>148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82</v>
      </c>
      <c r="BK247" s="226">
        <f>ROUND(I247*H247,2)</f>
        <v>0</v>
      </c>
      <c r="BL247" s="19" t="s">
        <v>379</v>
      </c>
      <c r="BM247" s="225" t="s">
        <v>939</v>
      </c>
    </row>
    <row r="248" s="2" customFormat="1">
      <c r="A248" s="40"/>
      <c r="B248" s="41"/>
      <c r="C248" s="42"/>
      <c r="D248" s="227" t="s">
        <v>157</v>
      </c>
      <c r="E248" s="42"/>
      <c r="F248" s="228" t="s">
        <v>404</v>
      </c>
      <c r="G248" s="42"/>
      <c r="H248" s="42"/>
      <c r="I248" s="229"/>
      <c r="J248" s="42"/>
      <c r="K248" s="42"/>
      <c r="L248" s="46"/>
      <c r="M248" s="230"/>
      <c r="N248" s="231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157</v>
      </c>
      <c r="AU248" s="19" t="s">
        <v>84</v>
      </c>
    </row>
    <row r="249" s="13" customFormat="1">
      <c r="A249" s="13"/>
      <c r="B249" s="232"/>
      <c r="C249" s="233"/>
      <c r="D249" s="234" t="s">
        <v>159</v>
      </c>
      <c r="E249" s="235" t="s">
        <v>19</v>
      </c>
      <c r="F249" s="236" t="s">
        <v>396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159</v>
      </c>
      <c r="AU249" s="242" t="s">
        <v>84</v>
      </c>
      <c r="AV249" s="13" t="s">
        <v>82</v>
      </c>
      <c r="AW249" s="13" t="s">
        <v>37</v>
      </c>
      <c r="AX249" s="13" t="s">
        <v>75</v>
      </c>
      <c r="AY249" s="242" t="s">
        <v>148</v>
      </c>
    </row>
    <row r="250" s="13" customFormat="1">
      <c r="A250" s="13"/>
      <c r="B250" s="232"/>
      <c r="C250" s="233"/>
      <c r="D250" s="234" t="s">
        <v>159</v>
      </c>
      <c r="E250" s="235" t="s">
        <v>19</v>
      </c>
      <c r="F250" s="236" t="s">
        <v>397</v>
      </c>
      <c r="G250" s="233"/>
      <c r="H250" s="235" t="s">
        <v>19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159</v>
      </c>
      <c r="AU250" s="242" t="s">
        <v>84</v>
      </c>
      <c r="AV250" s="13" t="s">
        <v>82</v>
      </c>
      <c r="AW250" s="13" t="s">
        <v>37</v>
      </c>
      <c r="AX250" s="13" t="s">
        <v>75</v>
      </c>
      <c r="AY250" s="242" t="s">
        <v>148</v>
      </c>
    </row>
    <row r="251" s="14" customFormat="1">
      <c r="A251" s="14"/>
      <c r="B251" s="243"/>
      <c r="C251" s="244"/>
      <c r="D251" s="234" t="s">
        <v>159</v>
      </c>
      <c r="E251" s="245" t="s">
        <v>19</v>
      </c>
      <c r="F251" s="246" t="s">
        <v>82</v>
      </c>
      <c r="G251" s="244"/>
      <c r="H251" s="247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159</v>
      </c>
      <c r="AU251" s="253" t="s">
        <v>84</v>
      </c>
      <c r="AV251" s="14" t="s">
        <v>84</v>
      </c>
      <c r="AW251" s="14" t="s">
        <v>37</v>
      </c>
      <c r="AX251" s="14" t="s">
        <v>82</v>
      </c>
      <c r="AY251" s="253" t="s">
        <v>148</v>
      </c>
    </row>
    <row r="252" s="2" customFormat="1" ht="16.5" customHeight="1">
      <c r="A252" s="40"/>
      <c r="B252" s="41"/>
      <c r="C252" s="214" t="s">
        <v>329</v>
      </c>
      <c r="D252" s="214" t="s">
        <v>150</v>
      </c>
      <c r="E252" s="215" t="s">
        <v>406</v>
      </c>
      <c r="F252" s="216" t="s">
        <v>407</v>
      </c>
      <c r="G252" s="217" t="s">
        <v>268</v>
      </c>
      <c r="H252" s="218">
        <v>1</v>
      </c>
      <c r="I252" s="219"/>
      <c r="J252" s="220">
        <f>ROUND(I252*H252,2)</f>
        <v>0</v>
      </c>
      <c r="K252" s="216" t="s">
        <v>154</v>
      </c>
      <c r="L252" s="46"/>
      <c r="M252" s="221" t="s">
        <v>19</v>
      </c>
      <c r="N252" s="222" t="s">
        <v>46</v>
      </c>
      <c r="O252" s="86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5" t="s">
        <v>379</v>
      </c>
      <c r="AT252" s="225" t="s">
        <v>150</v>
      </c>
      <c r="AU252" s="225" t="s">
        <v>84</v>
      </c>
      <c r="AY252" s="19" t="s">
        <v>148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9" t="s">
        <v>82</v>
      </c>
      <c r="BK252" s="226">
        <f>ROUND(I252*H252,2)</f>
        <v>0</v>
      </c>
      <c r="BL252" s="19" t="s">
        <v>379</v>
      </c>
      <c r="BM252" s="225" t="s">
        <v>940</v>
      </c>
    </row>
    <row r="253" s="2" customFormat="1">
      <c r="A253" s="40"/>
      <c r="B253" s="41"/>
      <c r="C253" s="42"/>
      <c r="D253" s="227" t="s">
        <v>157</v>
      </c>
      <c r="E253" s="42"/>
      <c r="F253" s="228" t="s">
        <v>409</v>
      </c>
      <c r="G253" s="42"/>
      <c r="H253" s="42"/>
      <c r="I253" s="229"/>
      <c r="J253" s="42"/>
      <c r="K253" s="42"/>
      <c r="L253" s="46"/>
      <c r="M253" s="230"/>
      <c r="N253" s="231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157</v>
      </c>
      <c r="AU253" s="19" t="s">
        <v>84</v>
      </c>
    </row>
    <row r="254" s="13" customFormat="1">
      <c r="A254" s="13"/>
      <c r="B254" s="232"/>
      <c r="C254" s="233"/>
      <c r="D254" s="234" t="s">
        <v>159</v>
      </c>
      <c r="E254" s="235" t="s">
        <v>19</v>
      </c>
      <c r="F254" s="236" t="s">
        <v>396</v>
      </c>
      <c r="G254" s="233"/>
      <c r="H254" s="235" t="s">
        <v>19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159</v>
      </c>
      <c r="AU254" s="242" t="s">
        <v>84</v>
      </c>
      <c r="AV254" s="13" t="s">
        <v>82</v>
      </c>
      <c r="AW254" s="13" t="s">
        <v>37</v>
      </c>
      <c r="AX254" s="13" t="s">
        <v>75</v>
      </c>
      <c r="AY254" s="242" t="s">
        <v>148</v>
      </c>
    </row>
    <row r="255" s="13" customFormat="1">
      <c r="A255" s="13"/>
      <c r="B255" s="232"/>
      <c r="C255" s="233"/>
      <c r="D255" s="234" t="s">
        <v>159</v>
      </c>
      <c r="E255" s="235" t="s">
        <v>19</v>
      </c>
      <c r="F255" s="236" t="s">
        <v>410</v>
      </c>
      <c r="G255" s="233"/>
      <c r="H255" s="235" t="s">
        <v>19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159</v>
      </c>
      <c r="AU255" s="242" t="s">
        <v>84</v>
      </c>
      <c r="AV255" s="13" t="s">
        <v>82</v>
      </c>
      <c r="AW255" s="13" t="s">
        <v>37</v>
      </c>
      <c r="AX255" s="13" t="s">
        <v>75</v>
      </c>
      <c r="AY255" s="242" t="s">
        <v>148</v>
      </c>
    </row>
    <row r="256" s="13" customFormat="1">
      <c r="A256" s="13"/>
      <c r="B256" s="232"/>
      <c r="C256" s="233"/>
      <c r="D256" s="234" t="s">
        <v>159</v>
      </c>
      <c r="E256" s="235" t="s">
        <v>19</v>
      </c>
      <c r="F256" s="236" t="s">
        <v>411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159</v>
      </c>
      <c r="AU256" s="242" t="s">
        <v>84</v>
      </c>
      <c r="AV256" s="13" t="s">
        <v>82</v>
      </c>
      <c r="AW256" s="13" t="s">
        <v>37</v>
      </c>
      <c r="AX256" s="13" t="s">
        <v>75</v>
      </c>
      <c r="AY256" s="242" t="s">
        <v>148</v>
      </c>
    </row>
    <row r="257" s="14" customFormat="1">
      <c r="A257" s="14"/>
      <c r="B257" s="243"/>
      <c r="C257" s="244"/>
      <c r="D257" s="234" t="s">
        <v>159</v>
      </c>
      <c r="E257" s="245" t="s">
        <v>19</v>
      </c>
      <c r="F257" s="246" t="s">
        <v>82</v>
      </c>
      <c r="G257" s="244"/>
      <c r="H257" s="247">
        <v>1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159</v>
      </c>
      <c r="AU257" s="253" t="s">
        <v>84</v>
      </c>
      <c r="AV257" s="14" t="s">
        <v>84</v>
      </c>
      <c r="AW257" s="14" t="s">
        <v>37</v>
      </c>
      <c r="AX257" s="14" t="s">
        <v>82</v>
      </c>
      <c r="AY257" s="253" t="s">
        <v>148</v>
      </c>
    </row>
    <row r="258" s="2" customFormat="1" ht="16.5" customHeight="1">
      <c r="A258" s="40"/>
      <c r="B258" s="41"/>
      <c r="C258" s="214" t="s">
        <v>336</v>
      </c>
      <c r="D258" s="214" t="s">
        <v>150</v>
      </c>
      <c r="E258" s="215" t="s">
        <v>413</v>
      </c>
      <c r="F258" s="216" t="s">
        <v>414</v>
      </c>
      <c r="G258" s="217" t="s">
        <v>415</v>
      </c>
      <c r="H258" s="218">
        <v>1</v>
      </c>
      <c r="I258" s="219"/>
      <c r="J258" s="220">
        <f>ROUND(I258*H258,2)</f>
        <v>0</v>
      </c>
      <c r="K258" s="216" t="s">
        <v>269</v>
      </c>
      <c r="L258" s="46"/>
      <c r="M258" s="221" t="s">
        <v>19</v>
      </c>
      <c r="N258" s="222" t="s">
        <v>46</v>
      </c>
      <c r="O258" s="86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5" t="s">
        <v>379</v>
      </c>
      <c r="AT258" s="225" t="s">
        <v>150</v>
      </c>
      <c r="AU258" s="225" t="s">
        <v>84</v>
      </c>
      <c r="AY258" s="19" t="s">
        <v>148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9" t="s">
        <v>82</v>
      </c>
      <c r="BK258" s="226">
        <f>ROUND(I258*H258,2)</f>
        <v>0</v>
      </c>
      <c r="BL258" s="19" t="s">
        <v>379</v>
      </c>
      <c r="BM258" s="225" t="s">
        <v>941</v>
      </c>
    </row>
    <row r="259" s="13" customFormat="1">
      <c r="A259" s="13"/>
      <c r="B259" s="232"/>
      <c r="C259" s="233"/>
      <c r="D259" s="234" t="s">
        <v>159</v>
      </c>
      <c r="E259" s="235" t="s">
        <v>19</v>
      </c>
      <c r="F259" s="236" t="s">
        <v>417</v>
      </c>
      <c r="G259" s="233"/>
      <c r="H259" s="235" t="s">
        <v>19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159</v>
      </c>
      <c r="AU259" s="242" t="s">
        <v>84</v>
      </c>
      <c r="AV259" s="13" t="s">
        <v>82</v>
      </c>
      <c r="AW259" s="13" t="s">
        <v>37</v>
      </c>
      <c r="AX259" s="13" t="s">
        <v>75</v>
      </c>
      <c r="AY259" s="242" t="s">
        <v>148</v>
      </c>
    </row>
    <row r="260" s="13" customFormat="1">
      <c r="A260" s="13"/>
      <c r="B260" s="232"/>
      <c r="C260" s="233"/>
      <c r="D260" s="234" t="s">
        <v>159</v>
      </c>
      <c r="E260" s="235" t="s">
        <v>19</v>
      </c>
      <c r="F260" s="236" t="s">
        <v>418</v>
      </c>
      <c r="G260" s="233"/>
      <c r="H260" s="235" t="s">
        <v>19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159</v>
      </c>
      <c r="AU260" s="242" t="s">
        <v>84</v>
      </c>
      <c r="AV260" s="13" t="s">
        <v>82</v>
      </c>
      <c r="AW260" s="13" t="s">
        <v>37</v>
      </c>
      <c r="AX260" s="13" t="s">
        <v>75</v>
      </c>
      <c r="AY260" s="242" t="s">
        <v>148</v>
      </c>
    </row>
    <row r="261" s="13" customFormat="1">
      <c r="A261" s="13"/>
      <c r="B261" s="232"/>
      <c r="C261" s="233"/>
      <c r="D261" s="234" t="s">
        <v>159</v>
      </c>
      <c r="E261" s="235" t="s">
        <v>19</v>
      </c>
      <c r="F261" s="236" t="s">
        <v>419</v>
      </c>
      <c r="G261" s="233"/>
      <c r="H261" s="235" t="s">
        <v>19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159</v>
      </c>
      <c r="AU261" s="242" t="s">
        <v>84</v>
      </c>
      <c r="AV261" s="13" t="s">
        <v>82</v>
      </c>
      <c r="AW261" s="13" t="s">
        <v>37</v>
      </c>
      <c r="AX261" s="13" t="s">
        <v>75</v>
      </c>
      <c r="AY261" s="242" t="s">
        <v>148</v>
      </c>
    </row>
    <row r="262" s="14" customFormat="1">
      <c r="A262" s="14"/>
      <c r="B262" s="243"/>
      <c r="C262" s="244"/>
      <c r="D262" s="234" t="s">
        <v>159</v>
      </c>
      <c r="E262" s="245" t="s">
        <v>19</v>
      </c>
      <c r="F262" s="246" t="s">
        <v>82</v>
      </c>
      <c r="G262" s="244"/>
      <c r="H262" s="247">
        <v>1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159</v>
      </c>
      <c r="AU262" s="253" t="s">
        <v>84</v>
      </c>
      <c r="AV262" s="14" t="s">
        <v>84</v>
      </c>
      <c r="AW262" s="14" t="s">
        <v>37</v>
      </c>
      <c r="AX262" s="14" t="s">
        <v>82</v>
      </c>
      <c r="AY262" s="253" t="s">
        <v>148</v>
      </c>
    </row>
    <row r="263" s="2" customFormat="1" ht="16.5" customHeight="1">
      <c r="A263" s="40"/>
      <c r="B263" s="41"/>
      <c r="C263" s="214" t="s">
        <v>346</v>
      </c>
      <c r="D263" s="214" t="s">
        <v>150</v>
      </c>
      <c r="E263" s="215" t="s">
        <v>421</v>
      </c>
      <c r="F263" s="216" t="s">
        <v>422</v>
      </c>
      <c r="G263" s="217" t="s">
        <v>268</v>
      </c>
      <c r="H263" s="218">
        <v>1</v>
      </c>
      <c r="I263" s="219"/>
      <c r="J263" s="220">
        <f>ROUND(I263*H263,2)</f>
        <v>0</v>
      </c>
      <c r="K263" s="216" t="s">
        <v>154</v>
      </c>
      <c r="L263" s="46"/>
      <c r="M263" s="221" t="s">
        <v>19</v>
      </c>
      <c r="N263" s="222" t="s">
        <v>46</v>
      </c>
      <c r="O263" s="86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379</v>
      </c>
      <c r="AT263" s="225" t="s">
        <v>150</v>
      </c>
      <c r="AU263" s="225" t="s">
        <v>84</v>
      </c>
      <c r="AY263" s="19" t="s">
        <v>148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82</v>
      </c>
      <c r="BK263" s="226">
        <f>ROUND(I263*H263,2)</f>
        <v>0</v>
      </c>
      <c r="BL263" s="19" t="s">
        <v>379</v>
      </c>
      <c r="BM263" s="225" t="s">
        <v>942</v>
      </c>
    </row>
    <row r="264" s="2" customFormat="1">
      <c r="A264" s="40"/>
      <c r="B264" s="41"/>
      <c r="C264" s="42"/>
      <c r="D264" s="227" t="s">
        <v>157</v>
      </c>
      <c r="E264" s="42"/>
      <c r="F264" s="228" t="s">
        <v>424</v>
      </c>
      <c r="G264" s="42"/>
      <c r="H264" s="42"/>
      <c r="I264" s="229"/>
      <c r="J264" s="42"/>
      <c r="K264" s="42"/>
      <c r="L264" s="46"/>
      <c r="M264" s="230"/>
      <c r="N264" s="231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157</v>
      </c>
      <c r="AU264" s="19" t="s">
        <v>84</v>
      </c>
    </row>
    <row r="265" s="13" customFormat="1">
      <c r="A265" s="13"/>
      <c r="B265" s="232"/>
      <c r="C265" s="233"/>
      <c r="D265" s="234" t="s">
        <v>159</v>
      </c>
      <c r="E265" s="235" t="s">
        <v>19</v>
      </c>
      <c r="F265" s="236" t="s">
        <v>396</v>
      </c>
      <c r="G265" s="233"/>
      <c r="H265" s="235" t="s">
        <v>19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159</v>
      </c>
      <c r="AU265" s="242" t="s">
        <v>84</v>
      </c>
      <c r="AV265" s="13" t="s">
        <v>82</v>
      </c>
      <c r="AW265" s="13" t="s">
        <v>37</v>
      </c>
      <c r="AX265" s="13" t="s">
        <v>75</v>
      </c>
      <c r="AY265" s="242" t="s">
        <v>148</v>
      </c>
    </row>
    <row r="266" s="13" customFormat="1">
      <c r="A266" s="13"/>
      <c r="B266" s="232"/>
      <c r="C266" s="233"/>
      <c r="D266" s="234" t="s">
        <v>159</v>
      </c>
      <c r="E266" s="235" t="s">
        <v>19</v>
      </c>
      <c r="F266" s="236" t="s">
        <v>425</v>
      </c>
      <c r="G266" s="233"/>
      <c r="H266" s="235" t="s">
        <v>19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159</v>
      </c>
      <c r="AU266" s="242" t="s">
        <v>84</v>
      </c>
      <c r="AV266" s="13" t="s">
        <v>82</v>
      </c>
      <c r="AW266" s="13" t="s">
        <v>37</v>
      </c>
      <c r="AX266" s="13" t="s">
        <v>75</v>
      </c>
      <c r="AY266" s="242" t="s">
        <v>148</v>
      </c>
    </row>
    <row r="267" s="13" customFormat="1">
      <c r="A267" s="13"/>
      <c r="B267" s="232"/>
      <c r="C267" s="233"/>
      <c r="D267" s="234" t="s">
        <v>159</v>
      </c>
      <c r="E267" s="235" t="s">
        <v>19</v>
      </c>
      <c r="F267" s="236" t="s">
        <v>426</v>
      </c>
      <c r="G267" s="233"/>
      <c r="H267" s="235" t="s">
        <v>19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159</v>
      </c>
      <c r="AU267" s="242" t="s">
        <v>84</v>
      </c>
      <c r="AV267" s="13" t="s">
        <v>82</v>
      </c>
      <c r="AW267" s="13" t="s">
        <v>37</v>
      </c>
      <c r="AX267" s="13" t="s">
        <v>75</v>
      </c>
      <c r="AY267" s="242" t="s">
        <v>148</v>
      </c>
    </row>
    <row r="268" s="14" customFormat="1">
      <c r="A268" s="14"/>
      <c r="B268" s="243"/>
      <c r="C268" s="244"/>
      <c r="D268" s="234" t="s">
        <v>159</v>
      </c>
      <c r="E268" s="245" t="s">
        <v>19</v>
      </c>
      <c r="F268" s="246" t="s">
        <v>82</v>
      </c>
      <c r="G268" s="244"/>
      <c r="H268" s="247">
        <v>1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159</v>
      </c>
      <c r="AU268" s="253" t="s">
        <v>84</v>
      </c>
      <c r="AV268" s="14" t="s">
        <v>84</v>
      </c>
      <c r="AW268" s="14" t="s">
        <v>37</v>
      </c>
      <c r="AX268" s="14" t="s">
        <v>82</v>
      </c>
      <c r="AY268" s="253" t="s">
        <v>148</v>
      </c>
    </row>
    <row r="269" s="12" customFormat="1" ht="22.8" customHeight="1">
      <c r="A269" s="12"/>
      <c r="B269" s="198"/>
      <c r="C269" s="199"/>
      <c r="D269" s="200" t="s">
        <v>74</v>
      </c>
      <c r="E269" s="212" t="s">
        <v>427</v>
      </c>
      <c r="F269" s="212" t="s">
        <v>428</v>
      </c>
      <c r="G269" s="199"/>
      <c r="H269" s="199"/>
      <c r="I269" s="202"/>
      <c r="J269" s="213">
        <f>BK269</f>
        <v>0</v>
      </c>
      <c r="K269" s="199"/>
      <c r="L269" s="204"/>
      <c r="M269" s="205"/>
      <c r="N269" s="206"/>
      <c r="O269" s="206"/>
      <c r="P269" s="207">
        <f>SUM(P270:P275)</f>
        <v>0</v>
      </c>
      <c r="Q269" s="206"/>
      <c r="R269" s="207">
        <f>SUM(R270:R275)</f>
        <v>0</v>
      </c>
      <c r="S269" s="206"/>
      <c r="T269" s="208">
        <f>SUM(T270:T275)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9" t="s">
        <v>188</v>
      </c>
      <c r="AT269" s="210" t="s">
        <v>74</v>
      </c>
      <c r="AU269" s="210" t="s">
        <v>82</v>
      </c>
      <c r="AY269" s="209" t="s">
        <v>148</v>
      </c>
      <c r="BK269" s="211">
        <f>SUM(BK270:BK275)</f>
        <v>0</v>
      </c>
    </row>
    <row r="270" s="2" customFormat="1" ht="16.5" customHeight="1">
      <c r="A270" s="40"/>
      <c r="B270" s="41"/>
      <c r="C270" s="214" t="s">
        <v>351</v>
      </c>
      <c r="D270" s="214" t="s">
        <v>150</v>
      </c>
      <c r="E270" s="215" t="s">
        <v>430</v>
      </c>
      <c r="F270" s="216" t="s">
        <v>431</v>
      </c>
      <c r="G270" s="217" t="s">
        <v>268</v>
      </c>
      <c r="H270" s="218">
        <v>1</v>
      </c>
      <c r="I270" s="219"/>
      <c r="J270" s="220">
        <f>ROUND(I270*H270,2)</f>
        <v>0</v>
      </c>
      <c r="K270" s="216" t="s">
        <v>154</v>
      </c>
      <c r="L270" s="46"/>
      <c r="M270" s="221" t="s">
        <v>19</v>
      </c>
      <c r="N270" s="222" t="s">
        <v>46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379</v>
      </c>
      <c r="AT270" s="225" t="s">
        <v>150</v>
      </c>
      <c r="AU270" s="225" t="s">
        <v>84</v>
      </c>
      <c r="AY270" s="19" t="s">
        <v>148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82</v>
      </c>
      <c r="BK270" s="226">
        <f>ROUND(I270*H270,2)</f>
        <v>0</v>
      </c>
      <c r="BL270" s="19" t="s">
        <v>379</v>
      </c>
      <c r="BM270" s="225" t="s">
        <v>943</v>
      </c>
    </row>
    <row r="271" s="2" customFormat="1">
      <c r="A271" s="40"/>
      <c r="B271" s="41"/>
      <c r="C271" s="42"/>
      <c r="D271" s="227" t="s">
        <v>157</v>
      </c>
      <c r="E271" s="42"/>
      <c r="F271" s="228" t="s">
        <v>433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157</v>
      </c>
      <c r="AU271" s="19" t="s">
        <v>84</v>
      </c>
    </row>
    <row r="272" s="13" customFormat="1">
      <c r="A272" s="13"/>
      <c r="B272" s="232"/>
      <c r="C272" s="233"/>
      <c r="D272" s="234" t="s">
        <v>159</v>
      </c>
      <c r="E272" s="235" t="s">
        <v>19</v>
      </c>
      <c r="F272" s="236" t="s">
        <v>396</v>
      </c>
      <c r="G272" s="233"/>
      <c r="H272" s="235" t="s">
        <v>19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159</v>
      </c>
      <c r="AU272" s="242" t="s">
        <v>84</v>
      </c>
      <c r="AV272" s="13" t="s">
        <v>82</v>
      </c>
      <c r="AW272" s="13" t="s">
        <v>37</v>
      </c>
      <c r="AX272" s="13" t="s">
        <v>75</v>
      </c>
      <c r="AY272" s="242" t="s">
        <v>148</v>
      </c>
    </row>
    <row r="273" s="13" customFormat="1">
      <c r="A273" s="13"/>
      <c r="B273" s="232"/>
      <c r="C273" s="233"/>
      <c r="D273" s="234" t="s">
        <v>159</v>
      </c>
      <c r="E273" s="235" t="s">
        <v>19</v>
      </c>
      <c r="F273" s="236" t="s">
        <v>434</v>
      </c>
      <c r="G273" s="233"/>
      <c r="H273" s="235" t="s">
        <v>19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159</v>
      </c>
      <c r="AU273" s="242" t="s">
        <v>84</v>
      </c>
      <c r="AV273" s="13" t="s">
        <v>82</v>
      </c>
      <c r="AW273" s="13" t="s">
        <v>37</v>
      </c>
      <c r="AX273" s="13" t="s">
        <v>75</v>
      </c>
      <c r="AY273" s="242" t="s">
        <v>148</v>
      </c>
    </row>
    <row r="274" s="13" customFormat="1">
      <c r="A274" s="13"/>
      <c r="B274" s="232"/>
      <c r="C274" s="233"/>
      <c r="D274" s="234" t="s">
        <v>159</v>
      </c>
      <c r="E274" s="235" t="s">
        <v>19</v>
      </c>
      <c r="F274" s="236" t="s">
        <v>426</v>
      </c>
      <c r="G274" s="233"/>
      <c r="H274" s="235" t="s">
        <v>19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159</v>
      </c>
      <c r="AU274" s="242" t="s">
        <v>84</v>
      </c>
      <c r="AV274" s="13" t="s">
        <v>82</v>
      </c>
      <c r="AW274" s="13" t="s">
        <v>37</v>
      </c>
      <c r="AX274" s="13" t="s">
        <v>75</v>
      </c>
      <c r="AY274" s="242" t="s">
        <v>148</v>
      </c>
    </row>
    <row r="275" s="14" customFormat="1">
      <c r="A275" s="14"/>
      <c r="B275" s="243"/>
      <c r="C275" s="244"/>
      <c r="D275" s="234" t="s">
        <v>159</v>
      </c>
      <c r="E275" s="245" t="s">
        <v>19</v>
      </c>
      <c r="F275" s="246" t="s">
        <v>82</v>
      </c>
      <c r="G275" s="244"/>
      <c r="H275" s="247">
        <v>1</v>
      </c>
      <c r="I275" s="248"/>
      <c r="J275" s="244"/>
      <c r="K275" s="244"/>
      <c r="L275" s="249"/>
      <c r="M275" s="276"/>
      <c r="N275" s="277"/>
      <c r="O275" s="277"/>
      <c r="P275" s="277"/>
      <c r="Q275" s="277"/>
      <c r="R275" s="277"/>
      <c r="S275" s="277"/>
      <c r="T275" s="27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159</v>
      </c>
      <c r="AU275" s="253" t="s">
        <v>84</v>
      </c>
      <c r="AV275" s="14" t="s">
        <v>84</v>
      </c>
      <c r="AW275" s="14" t="s">
        <v>37</v>
      </c>
      <c r="AX275" s="14" t="s">
        <v>82</v>
      </c>
      <c r="AY275" s="253" t="s">
        <v>148</v>
      </c>
    </row>
    <row r="276" s="2" customFormat="1" ht="6.96" customHeight="1">
      <c r="A276" s="40"/>
      <c r="B276" s="61"/>
      <c r="C276" s="62"/>
      <c r="D276" s="62"/>
      <c r="E276" s="62"/>
      <c r="F276" s="62"/>
      <c r="G276" s="62"/>
      <c r="H276" s="62"/>
      <c r="I276" s="62"/>
      <c r="J276" s="62"/>
      <c r="K276" s="62"/>
      <c r="L276" s="46"/>
      <c r="M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</row>
  </sheetData>
  <sheetProtection sheet="1" autoFilter="0" formatColumns="0" formatRows="0" objects="1" scenarios="1" spinCount="100000" saltValue="51iH6RTaeUyOeJnmF5bO0icwxqsvoH7BKUQLH5/u2fBlGdS+mVE+7Q2heLk4LljpurRPDpkzDbEtl3M5uz47Mw==" hashValue="ewU0DV3RlcXDq078yJXSaymFOhTPSE825FHfYwuJ818+xIVnkMbPOEh0IoiUKJNNsi9Vuo6qssS+yjS4zkEQ1A==" algorithmName="SHA-512" password="CC35"/>
  <autoFilter ref="C92:K2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5_02/131213131"/>
    <hyperlink ref="F102" r:id="rId2" display="https://podminky.urs.cz/item/CS_URS_2025_02/161111502"/>
    <hyperlink ref="F109" r:id="rId3" display="https://podminky.urs.cz/item/CS_URS_2025_02/460010024"/>
    <hyperlink ref="F114" r:id="rId4" display="https://podminky.urs.cz/item/CS_URS_2025_02/460010025"/>
    <hyperlink ref="F119" r:id="rId5" display="https://podminky.urs.cz/item/CS_URS_2025_02/460131113"/>
    <hyperlink ref="F127" r:id="rId6" display="https://podminky.urs.cz/item/CS_URS_2025_02/460161152"/>
    <hyperlink ref="F132" r:id="rId7" display="https://podminky.urs.cz/item/CS_URS_2025_02/460161312"/>
    <hyperlink ref="F137" r:id="rId8" display="https://podminky.urs.cz/item/CS_URS_2025_02/460341113"/>
    <hyperlink ref="F145" r:id="rId9" display="https://podminky.urs.cz/item/CS_URS_2025_02/460341121"/>
    <hyperlink ref="F154" r:id="rId10" display="https://podminky.urs.cz/item/CS_URS_2025_02/460431162"/>
    <hyperlink ref="F159" r:id="rId11" display="https://podminky.urs.cz/item/CS_URS_2025_02/460431332"/>
    <hyperlink ref="F164" r:id="rId12" display="https://podminky.urs.cz/item/CS_URS_2025_02/460631127"/>
    <hyperlink ref="F173" r:id="rId13" display="https://podminky.urs.cz/item/CS_URS_2025_02/460641113"/>
    <hyperlink ref="F181" r:id="rId14" display="https://podminky.urs.cz/item/CS_URS_2025_02/460641411"/>
    <hyperlink ref="F189" r:id="rId15" display="https://podminky.urs.cz/item/CS_URS_2025_02/460641412"/>
    <hyperlink ref="F197" r:id="rId16" display="https://podminky.urs.cz/item/CS_URS_2025_02/460661512"/>
    <hyperlink ref="F235" r:id="rId17" display="https://podminky.urs.cz/item/CS_URS_2025_02/075002000"/>
    <hyperlink ref="F242" r:id="rId18" display="https://podminky.urs.cz/item/CS_URS_2025_02/012303000"/>
    <hyperlink ref="F248" r:id="rId19" display="https://podminky.urs.cz/item/CS_URS_2025_02/032002000"/>
    <hyperlink ref="F253" r:id="rId20" display="https://podminky.urs.cz/item/CS_URS_2025_02/034203000"/>
    <hyperlink ref="F264" r:id="rId21" display="https://podminky.urs.cz/item/CS_URS_2025_02/034503000"/>
    <hyperlink ref="F271" r:id="rId22" display="https://podminky.urs.cz/item/CS_URS_2025_02/072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880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944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ROUND((SUM(BE91:BE275)),  2)</f>
        <v>0</v>
      </c>
      <c r="G35" s="40"/>
      <c r="H35" s="40"/>
      <c r="I35" s="159">
        <v>0.20999999999999999</v>
      </c>
      <c r="J35" s="158">
        <f>ROUND(((SUM(BE91:BE275))*I35),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ROUND((SUM(BF91:BF275)),  2)</f>
        <v>0</v>
      </c>
      <c r="G36" s="40"/>
      <c r="H36" s="40"/>
      <c r="I36" s="159">
        <v>0.12</v>
      </c>
      <c r="J36" s="158">
        <f>ROUND(((SUM(BF91:BF275))*I36),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ROUND((SUM(BG91:BG275)),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ROUND((SUM(BH91:BH275)),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ROUND((SUM(BI91:BI275)),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880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412.2 - Technologie závorového systému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126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436</v>
      </c>
      <c r="E66" s="184"/>
      <c r="F66" s="184"/>
      <c r="G66" s="184"/>
      <c r="H66" s="184"/>
      <c r="I66" s="184"/>
      <c r="J66" s="185">
        <f>J148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6"/>
      <c r="C67" s="177"/>
      <c r="D67" s="178" t="s">
        <v>129</v>
      </c>
      <c r="E67" s="179"/>
      <c r="F67" s="179"/>
      <c r="G67" s="179"/>
      <c r="H67" s="179"/>
      <c r="I67" s="179"/>
      <c r="J67" s="180">
        <f>J252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2"/>
      <c r="C68" s="127"/>
      <c r="D68" s="183" t="s">
        <v>130</v>
      </c>
      <c r="E68" s="184"/>
      <c r="F68" s="184"/>
      <c r="G68" s="184"/>
      <c r="H68" s="184"/>
      <c r="I68" s="184"/>
      <c r="J68" s="185">
        <f>J253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437</v>
      </c>
      <c r="E69" s="184"/>
      <c r="F69" s="184"/>
      <c r="G69" s="184"/>
      <c r="H69" s="184"/>
      <c r="I69" s="184"/>
      <c r="J69" s="185">
        <f>J264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133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 + R Voroněž_aktualizace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115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880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117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412.2 - Technologie závorového systému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>Brno</v>
      </c>
      <c r="G85" s="42"/>
      <c r="H85" s="42"/>
      <c r="I85" s="34" t="s">
        <v>23</v>
      </c>
      <c r="J85" s="74" t="str">
        <f>IF(J14="","",J14)</f>
        <v>1. 10. 2025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>Brněnské komunikace, a.s.</v>
      </c>
      <c r="G87" s="42"/>
      <c r="H87" s="42"/>
      <c r="I87" s="34" t="s">
        <v>33</v>
      </c>
      <c r="J87" s="38" t="str">
        <f>E23</f>
        <v>AŽD Praha, s.r.o.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IF(E20="","",E20)</f>
        <v>Vyplň údaj</v>
      </c>
      <c r="G88" s="42"/>
      <c r="H88" s="42"/>
      <c r="I88" s="34" t="s">
        <v>38</v>
      </c>
      <c r="J88" s="38" t="str">
        <f>E26</f>
        <v>AŽD Praha, s.r.o.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7"/>
      <c r="B90" s="188"/>
      <c r="C90" s="189" t="s">
        <v>134</v>
      </c>
      <c r="D90" s="190" t="s">
        <v>60</v>
      </c>
      <c r="E90" s="190" t="s">
        <v>56</v>
      </c>
      <c r="F90" s="190" t="s">
        <v>57</v>
      </c>
      <c r="G90" s="190" t="s">
        <v>135</v>
      </c>
      <c r="H90" s="190" t="s">
        <v>136</v>
      </c>
      <c r="I90" s="190" t="s">
        <v>137</v>
      </c>
      <c r="J90" s="190" t="s">
        <v>121</v>
      </c>
      <c r="K90" s="191" t="s">
        <v>138</v>
      </c>
      <c r="L90" s="192"/>
      <c r="M90" s="94" t="s">
        <v>19</v>
      </c>
      <c r="N90" s="95" t="s">
        <v>45</v>
      </c>
      <c r="O90" s="95" t="s">
        <v>139</v>
      </c>
      <c r="P90" s="95" t="s">
        <v>140</v>
      </c>
      <c r="Q90" s="95" t="s">
        <v>141</v>
      </c>
      <c r="R90" s="95" t="s">
        <v>142</v>
      </c>
      <c r="S90" s="95" t="s">
        <v>143</v>
      </c>
      <c r="T90" s="96" t="s">
        <v>144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40"/>
      <c r="B91" s="41"/>
      <c r="C91" s="101" t="s">
        <v>145</v>
      </c>
      <c r="D91" s="42"/>
      <c r="E91" s="42"/>
      <c r="F91" s="42"/>
      <c r="G91" s="42"/>
      <c r="H91" s="42"/>
      <c r="I91" s="42"/>
      <c r="J91" s="193">
        <f>BK91</f>
        <v>0</v>
      </c>
      <c r="K91" s="42"/>
      <c r="L91" s="46"/>
      <c r="M91" s="97"/>
      <c r="N91" s="194"/>
      <c r="O91" s="98"/>
      <c r="P91" s="195">
        <f>P92+P252</f>
        <v>0</v>
      </c>
      <c r="Q91" s="98"/>
      <c r="R91" s="195">
        <f>R92+R252</f>
        <v>0.35846787000000002</v>
      </c>
      <c r="S91" s="98"/>
      <c r="T91" s="196">
        <f>T92+T252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74</v>
      </c>
      <c r="AU91" s="19" t="s">
        <v>122</v>
      </c>
      <c r="BK91" s="197">
        <f>BK92+BK252</f>
        <v>0</v>
      </c>
    </row>
    <row r="92" s="12" customFormat="1" ht="25.92" customHeight="1">
      <c r="A92" s="12"/>
      <c r="B92" s="198"/>
      <c r="C92" s="199"/>
      <c r="D92" s="200" t="s">
        <v>74</v>
      </c>
      <c r="E92" s="201" t="s">
        <v>167</v>
      </c>
      <c r="F92" s="201" t="s">
        <v>168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P93+P148</f>
        <v>0</v>
      </c>
      <c r="Q92" s="206"/>
      <c r="R92" s="207">
        <f>R93+R148</f>
        <v>0.35846787000000002</v>
      </c>
      <c r="S92" s="206"/>
      <c r="T92" s="208">
        <f>T93+T148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169</v>
      </c>
      <c r="AT92" s="210" t="s">
        <v>74</v>
      </c>
      <c r="AU92" s="210" t="s">
        <v>75</v>
      </c>
      <c r="AY92" s="209" t="s">
        <v>148</v>
      </c>
      <c r="BK92" s="211">
        <f>BK93+BK148</f>
        <v>0</v>
      </c>
    </row>
    <row r="93" s="12" customFormat="1" ht="22.8" customHeight="1">
      <c r="A93" s="12"/>
      <c r="B93" s="198"/>
      <c r="C93" s="199"/>
      <c r="D93" s="200" t="s">
        <v>74</v>
      </c>
      <c r="E93" s="212" t="s">
        <v>170</v>
      </c>
      <c r="F93" s="212" t="s">
        <v>171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SUM(P94:P147)</f>
        <v>0</v>
      </c>
      <c r="Q93" s="206"/>
      <c r="R93" s="207">
        <f>SUM(R94:R147)</f>
        <v>0.33322787000000004</v>
      </c>
      <c r="S93" s="206"/>
      <c r="T93" s="208">
        <f>SUM(T94:T147)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169</v>
      </c>
      <c r="AT93" s="210" t="s">
        <v>74</v>
      </c>
      <c r="AU93" s="210" t="s">
        <v>82</v>
      </c>
      <c r="AY93" s="209" t="s">
        <v>148</v>
      </c>
      <c r="BK93" s="211">
        <f>SUM(BK94:BK147)</f>
        <v>0</v>
      </c>
    </row>
    <row r="94" s="2" customFormat="1" ht="16.5" customHeight="1">
      <c r="A94" s="40"/>
      <c r="B94" s="41"/>
      <c r="C94" s="214" t="s">
        <v>82</v>
      </c>
      <c r="D94" s="214" t="s">
        <v>150</v>
      </c>
      <c r="E94" s="215" t="s">
        <v>172</v>
      </c>
      <c r="F94" s="216" t="s">
        <v>173</v>
      </c>
      <c r="G94" s="217" t="s">
        <v>174</v>
      </c>
      <c r="H94" s="218">
        <v>376</v>
      </c>
      <c r="I94" s="219"/>
      <c r="J94" s="220">
        <f>ROUND(I94*H94,2)</f>
        <v>0</v>
      </c>
      <c r="K94" s="216" t="s">
        <v>154</v>
      </c>
      <c r="L94" s="46"/>
      <c r="M94" s="221" t="s">
        <v>19</v>
      </c>
      <c r="N94" s="222" t="s">
        <v>46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5" t="s">
        <v>175</v>
      </c>
      <c r="AT94" s="225" t="s">
        <v>150</v>
      </c>
      <c r="AU94" s="225" t="s">
        <v>84</v>
      </c>
      <c r="AY94" s="19" t="s">
        <v>148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9" t="s">
        <v>82</v>
      </c>
      <c r="BK94" s="226">
        <f>ROUND(I94*H94,2)</f>
        <v>0</v>
      </c>
      <c r="BL94" s="19" t="s">
        <v>175</v>
      </c>
      <c r="BM94" s="225" t="s">
        <v>945</v>
      </c>
    </row>
    <row r="95" s="2" customFormat="1">
      <c r="A95" s="40"/>
      <c r="B95" s="41"/>
      <c r="C95" s="42"/>
      <c r="D95" s="227" t="s">
        <v>157</v>
      </c>
      <c r="E95" s="42"/>
      <c r="F95" s="228" t="s">
        <v>177</v>
      </c>
      <c r="G95" s="42"/>
      <c r="H95" s="42"/>
      <c r="I95" s="229"/>
      <c r="J95" s="42"/>
      <c r="K95" s="42"/>
      <c r="L95" s="46"/>
      <c r="M95" s="230"/>
      <c r="N95" s="231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157</v>
      </c>
      <c r="AU95" s="19" t="s">
        <v>84</v>
      </c>
    </row>
    <row r="96" s="13" customFormat="1">
      <c r="A96" s="13"/>
      <c r="B96" s="232"/>
      <c r="C96" s="233"/>
      <c r="D96" s="234" t="s">
        <v>159</v>
      </c>
      <c r="E96" s="235" t="s">
        <v>19</v>
      </c>
      <c r="F96" s="236" t="s">
        <v>883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159</v>
      </c>
      <c r="AU96" s="242" t="s">
        <v>84</v>
      </c>
      <c r="AV96" s="13" t="s">
        <v>82</v>
      </c>
      <c r="AW96" s="13" t="s">
        <v>37</v>
      </c>
      <c r="AX96" s="13" t="s">
        <v>75</v>
      </c>
      <c r="AY96" s="242" t="s">
        <v>148</v>
      </c>
    </row>
    <row r="97" s="13" customFormat="1">
      <c r="A97" s="13"/>
      <c r="B97" s="232"/>
      <c r="C97" s="233"/>
      <c r="D97" s="234" t="s">
        <v>159</v>
      </c>
      <c r="E97" s="235" t="s">
        <v>19</v>
      </c>
      <c r="F97" s="236" t="s">
        <v>178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159</v>
      </c>
      <c r="AU97" s="242" t="s">
        <v>84</v>
      </c>
      <c r="AV97" s="13" t="s">
        <v>82</v>
      </c>
      <c r="AW97" s="13" t="s">
        <v>37</v>
      </c>
      <c r="AX97" s="13" t="s">
        <v>75</v>
      </c>
      <c r="AY97" s="242" t="s">
        <v>148</v>
      </c>
    </row>
    <row r="98" s="14" customFormat="1">
      <c r="A98" s="14"/>
      <c r="B98" s="243"/>
      <c r="C98" s="244"/>
      <c r="D98" s="234" t="s">
        <v>159</v>
      </c>
      <c r="E98" s="245" t="s">
        <v>19</v>
      </c>
      <c r="F98" s="246" t="s">
        <v>946</v>
      </c>
      <c r="G98" s="244"/>
      <c r="H98" s="247">
        <v>376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159</v>
      </c>
      <c r="AU98" s="253" t="s">
        <v>84</v>
      </c>
      <c r="AV98" s="14" t="s">
        <v>84</v>
      </c>
      <c r="AW98" s="14" t="s">
        <v>37</v>
      </c>
      <c r="AX98" s="14" t="s">
        <v>82</v>
      </c>
      <c r="AY98" s="253" t="s">
        <v>148</v>
      </c>
    </row>
    <row r="99" s="2" customFormat="1" ht="16.5" customHeight="1">
      <c r="A99" s="40"/>
      <c r="B99" s="41"/>
      <c r="C99" s="254" t="s">
        <v>84</v>
      </c>
      <c r="D99" s="254" t="s">
        <v>167</v>
      </c>
      <c r="E99" s="255" t="s">
        <v>180</v>
      </c>
      <c r="F99" s="256" t="s">
        <v>181</v>
      </c>
      <c r="G99" s="257" t="s">
        <v>182</v>
      </c>
      <c r="H99" s="258">
        <v>150.40000000000001</v>
      </c>
      <c r="I99" s="259"/>
      <c r="J99" s="260">
        <f>ROUND(I99*H99,2)</f>
        <v>0</v>
      </c>
      <c r="K99" s="256" t="s">
        <v>154</v>
      </c>
      <c r="L99" s="261"/>
      <c r="M99" s="262" t="s">
        <v>19</v>
      </c>
      <c r="N99" s="263" t="s">
        <v>46</v>
      </c>
      <c r="O99" s="86"/>
      <c r="P99" s="223">
        <f>O99*H99</f>
        <v>0</v>
      </c>
      <c r="Q99" s="223">
        <v>0.001</v>
      </c>
      <c r="R99" s="223">
        <f>Q99*H99</f>
        <v>0.15040000000000001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183</v>
      </c>
      <c r="AT99" s="225" t="s">
        <v>167</v>
      </c>
      <c r="AU99" s="225" t="s">
        <v>84</v>
      </c>
      <c r="AY99" s="19" t="s">
        <v>148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82</v>
      </c>
      <c r="BK99" s="226">
        <f>ROUND(I99*H99,2)</f>
        <v>0</v>
      </c>
      <c r="BL99" s="19" t="s">
        <v>175</v>
      </c>
      <c r="BM99" s="225" t="s">
        <v>947</v>
      </c>
    </row>
    <row r="100" s="13" customFormat="1">
      <c r="A100" s="13"/>
      <c r="B100" s="232"/>
      <c r="C100" s="233"/>
      <c r="D100" s="234" t="s">
        <v>159</v>
      </c>
      <c r="E100" s="235" t="s">
        <v>19</v>
      </c>
      <c r="F100" s="236" t="s">
        <v>185</v>
      </c>
      <c r="G100" s="233"/>
      <c r="H100" s="235" t="s">
        <v>19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159</v>
      </c>
      <c r="AU100" s="242" t="s">
        <v>84</v>
      </c>
      <c r="AV100" s="13" t="s">
        <v>82</v>
      </c>
      <c r="AW100" s="13" t="s">
        <v>37</v>
      </c>
      <c r="AX100" s="13" t="s">
        <v>75</v>
      </c>
      <c r="AY100" s="242" t="s">
        <v>148</v>
      </c>
    </row>
    <row r="101" s="13" customFormat="1">
      <c r="A101" s="13"/>
      <c r="B101" s="232"/>
      <c r="C101" s="233"/>
      <c r="D101" s="234" t="s">
        <v>159</v>
      </c>
      <c r="E101" s="235" t="s">
        <v>19</v>
      </c>
      <c r="F101" s="236" t="s">
        <v>186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159</v>
      </c>
      <c r="AU101" s="242" t="s">
        <v>84</v>
      </c>
      <c r="AV101" s="13" t="s">
        <v>82</v>
      </c>
      <c r="AW101" s="13" t="s">
        <v>37</v>
      </c>
      <c r="AX101" s="13" t="s">
        <v>75</v>
      </c>
      <c r="AY101" s="242" t="s">
        <v>148</v>
      </c>
    </row>
    <row r="102" s="13" customFormat="1">
      <c r="A102" s="13"/>
      <c r="B102" s="232"/>
      <c r="C102" s="233"/>
      <c r="D102" s="234" t="s">
        <v>159</v>
      </c>
      <c r="E102" s="235" t="s">
        <v>19</v>
      </c>
      <c r="F102" s="236" t="s">
        <v>883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159</v>
      </c>
      <c r="AU102" s="242" t="s">
        <v>84</v>
      </c>
      <c r="AV102" s="13" t="s">
        <v>82</v>
      </c>
      <c r="AW102" s="13" t="s">
        <v>37</v>
      </c>
      <c r="AX102" s="13" t="s">
        <v>75</v>
      </c>
      <c r="AY102" s="242" t="s">
        <v>148</v>
      </c>
    </row>
    <row r="103" s="13" customFormat="1">
      <c r="A103" s="13"/>
      <c r="B103" s="232"/>
      <c r="C103" s="233"/>
      <c r="D103" s="234" t="s">
        <v>159</v>
      </c>
      <c r="E103" s="235" t="s">
        <v>19</v>
      </c>
      <c r="F103" s="236" t="s">
        <v>178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159</v>
      </c>
      <c r="AU103" s="242" t="s">
        <v>84</v>
      </c>
      <c r="AV103" s="13" t="s">
        <v>82</v>
      </c>
      <c r="AW103" s="13" t="s">
        <v>37</v>
      </c>
      <c r="AX103" s="13" t="s">
        <v>75</v>
      </c>
      <c r="AY103" s="242" t="s">
        <v>148</v>
      </c>
    </row>
    <row r="104" s="14" customFormat="1">
      <c r="A104" s="14"/>
      <c r="B104" s="243"/>
      <c r="C104" s="244"/>
      <c r="D104" s="234" t="s">
        <v>159</v>
      </c>
      <c r="E104" s="245" t="s">
        <v>19</v>
      </c>
      <c r="F104" s="246" t="s">
        <v>948</v>
      </c>
      <c r="G104" s="244"/>
      <c r="H104" s="247">
        <v>150.40000000000001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159</v>
      </c>
      <c r="AU104" s="253" t="s">
        <v>84</v>
      </c>
      <c r="AV104" s="14" t="s">
        <v>84</v>
      </c>
      <c r="AW104" s="14" t="s">
        <v>37</v>
      </c>
      <c r="AX104" s="14" t="s">
        <v>82</v>
      </c>
      <c r="AY104" s="253" t="s">
        <v>148</v>
      </c>
    </row>
    <row r="105" s="2" customFormat="1" ht="24.15" customHeight="1">
      <c r="A105" s="40"/>
      <c r="B105" s="41"/>
      <c r="C105" s="214" t="s">
        <v>169</v>
      </c>
      <c r="D105" s="214" t="s">
        <v>150</v>
      </c>
      <c r="E105" s="215" t="s">
        <v>451</v>
      </c>
      <c r="F105" s="216" t="s">
        <v>452</v>
      </c>
      <c r="G105" s="217" t="s">
        <v>174</v>
      </c>
      <c r="H105" s="218">
        <v>23</v>
      </c>
      <c r="I105" s="219"/>
      <c r="J105" s="220">
        <f>ROUND(I105*H105,2)</f>
        <v>0</v>
      </c>
      <c r="K105" s="216" t="s">
        <v>154</v>
      </c>
      <c r="L105" s="46"/>
      <c r="M105" s="221" t="s">
        <v>19</v>
      </c>
      <c r="N105" s="222" t="s">
        <v>46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175</v>
      </c>
      <c r="AT105" s="225" t="s">
        <v>150</v>
      </c>
      <c r="AU105" s="225" t="s">
        <v>84</v>
      </c>
      <c r="AY105" s="19" t="s">
        <v>148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82</v>
      </c>
      <c r="BK105" s="226">
        <f>ROUND(I105*H105,2)</f>
        <v>0</v>
      </c>
      <c r="BL105" s="19" t="s">
        <v>175</v>
      </c>
      <c r="BM105" s="225" t="s">
        <v>949</v>
      </c>
    </row>
    <row r="106" s="2" customFormat="1">
      <c r="A106" s="40"/>
      <c r="B106" s="41"/>
      <c r="C106" s="42"/>
      <c r="D106" s="227" t="s">
        <v>157</v>
      </c>
      <c r="E106" s="42"/>
      <c r="F106" s="228" t="s">
        <v>454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84</v>
      </c>
    </row>
    <row r="107" s="13" customFormat="1">
      <c r="A107" s="13"/>
      <c r="B107" s="232"/>
      <c r="C107" s="233"/>
      <c r="D107" s="234" t="s">
        <v>159</v>
      </c>
      <c r="E107" s="235" t="s">
        <v>19</v>
      </c>
      <c r="F107" s="236" t="s">
        <v>883</v>
      </c>
      <c r="G107" s="233"/>
      <c r="H107" s="235" t="s">
        <v>19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159</v>
      </c>
      <c r="AU107" s="242" t="s">
        <v>84</v>
      </c>
      <c r="AV107" s="13" t="s">
        <v>82</v>
      </c>
      <c r="AW107" s="13" t="s">
        <v>37</v>
      </c>
      <c r="AX107" s="13" t="s">
        <v>75</v>
      </c>
      <c r="AY107" s="242" t="s">
        <v>148</v>
      </c>
    </row>
    <row r="108" s="13" customFormat="1">
      <c r="A108" s="13"/>
      <c r="B108" s="232"/>
      <c r="C108" s="233"/>
      <c r="D108" s="234" t="s">
        <v>159</v>
      </c>
      <c r="E108" s="235" t="s">
        <v>19</v>
      </c>
      <c r="F108" s="236" t="s">
        <v>455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159</v>
      </c>
      <c r="AU108" s="242" t="s">
        <v>84</v>
      </c>
      <c r="AV108" s="13" t="s">
        <v>82</v>
      </c>
      <c r="AW108" s="13" t="s">
        <v>37</v>
      </c>
      <c r="AX108" s="13" t="s">
        <v>75</v>
      </c>
      <c r="AY108" s="242" t="s">
        <v>148</v>
      </c>
    </row>
    <row r="109" s="14" customFormat="1">
      <c r="A109" s="14"/>
      <c r="B109" s="243"/>
      <c r="C109" s="244"/>
      <c r="D109" s="234" t="s">
        <v>159</v>
      </c>
      <c r="E109" s="245" t="s">
        <v>19</v>
      </c>
      <c r="F109" s="246" t="s">
        <v>950</v>
      </c>
      <c r="G109" s="244"/>
      <c r="H109" s="247">
        <v>23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159</v>
      </c>
      <c r="AU109" s="253" t="s">
        <v>84</v>
      </c>
      <c r="AV109" s="14" t="s">
        <v>84</v>
      </c>
      <c r="AW109" s="14" t="s">
        <v>37</v>
      </c>
      <c r="AX109" s="14" t="s">
        <v>82</v>
      </c>
      <c r="AY109" s="253" t="s">
        <v>148</v>
      </c>
    </row>
    <row r="110" s="2" customFormat="1" ht="16.5" customHeight="1">
      <c r="A110" s="40"/>
      <c r="B110" s="41"/>
      <c r="C110" s="254" t="s">
        <v>155</v>
      </c>
      <c r="D110" s="254" t="s">
        <v>167</v>
      </c>
      <c r="E110" s="255" t="s">
        <v>456</v>
      </c>
      <c r="F110" s="256" t="s">
        <v>457</v>
      </c>
      <c r="G110" s="257" t="s">
        <v>174</v>
      </c>
      <c r="H110" s="258">
        <v>24.149999999999999</v>
      </c>
      <c r="I110" s="259"/>
      <c r="J110" s="260">
        <f>ROUND(I110*H110,2)</f>
        <v>0</v>
      </c>
      <c r="K110" s="256" t="s">
        <v>154</v>
      </c>
      <c r="L110" s="261"/>
      <c r="M110" s="262" t="s">
        <v>19</v>
      </c>
      <c r="N110" s="263" t="s">
        <v>46</v>
      </c>
      <c r="O110" s="86"/>
      <c r="P110" s="223">
        <f>O110*H110</f>
        <v>0</v>
      </c>
      <c r="Q110" s="223">
        <v>0.00012</v>
      </c>
      <c r="R110" s="223">
        <f>Q110*H110</f>
        <v>0.002898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183</v>
      </c>
      <c r="AT110" s="225" t="s">
        <v>167</v>
      </c>
      <c r="AU110" s="225" t="s">
        <v>84</v>
      </c>
      <c r="AY110" s="19" t="s">
        <v>148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82</v>
      </c>
      <c r="BK110" s="226">
        <f>ROUND(I110*H110,2)</f>
        <v>0</v>
      </c>
      <c r="BL110" s="19" t="s">
        <v>175</v>
      </c>
      <c r="BM110" s="225" t="s">
        <v>951</v>
      </c>
    </row>
    <row r="111" s="13" customFormat="1">
      <c r="A111" s="13"/>
      <c r="B111" s="232"/>
      <c r="C111" s="233"/>
      <c r="D111" s="234" t="s">
        <v>159</v>
      </c>
      <c r="E111" s="235" t="s">
        <v>19</v>
      </c>
      <c r="F111" s="236" t="s">
        <v>883</v>
      </c>
      <c r="G111" s="233"/>
      <c r="H111" s="235" t="s">
        <v>19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159</v>
      </c>
      <c r="AU111" s="242" t="s">
        <v>84</v>
      </c>
      <c r="AV111" s="13" t="s">
        <v>82</v>
      </c>
      <c r="AW111" s="13" t="s">
        <v>37</v>
      </c>
      <c r="AX111" s="13" t="s">
        <v>75</v>
      </c>
      <c r="AY111" s="242" t="s">
        <v>148</v>
      </c>
    </row>
    <row r="112" s="13" customFormat="1">
      <c r="A112" s="13"/>
      <c r="B112" s="232"/>
      <c r="C112" s="233"/>
      <c r="D112" s="234" t="s">
        <v>159</v>
      </c>
      <c r="E112" s="235" t="s">
        <v>19</v>
      </c>
      <c r="F112" s="236" t="s">
        <v>455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159</v>
      </c>
      <c r="AU112" s="242" t="s">
        <v>84</v>
      </c>
      <c r="AV112" s="13" t="s">
        <v>82</v>
      </c>
      <c r="AW112" s="13" t="s">
        <v>37</v>
      </c>
      <c r="AX112" s="13" t="s">
        <v>75</v>
      </c>
      <c r="AY112" s="242" t="s">
        <v>148</v>
      </c>
    </row>
    <row r="113" s="13" customFormat="1">
      <c r="A113" s="13"/>
      <c r="B113" s="232"/>
      <c r="C113" s="233"/>
      <c r="D113" s="234" t="s">
        <v>159</v>
      </c>
      <c r="E113" s="235" t="s">
        <v>19</v>
      </c>
      <c r="F113" s="236" t="s">
        <v>199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159</v>
      </c>
      <c r="AU113" s="242" t="s">
        <v>84</v>
      </c>
      <c r="AV113" s="13" t="s">
        <v>82</v>
      </c>
      <c r="AW113" s="13" t="s">
        <v>37</v>
      </c>
      <c r="AX113" s="13" t="s">
        <v>75</v>
      </c>
      <c r="AY113" s="242" t="s">
        <v>148</v>
      </c>
    </row>
    <row r="114" s="14" customFormat="1">
      <c r="A114" s="14"/>
      <c r="B114" s="243"/>
      <c r="C114" s="244"/>
      <c r="D114" s="234" t="s">
        <v>159</v>
      </c>
      <c r="E114" s="245" t="s">
        <v>19</v>
      </c>
      <c r="F114" s="246" t="s">
        <v>952</v>
      </c>
      <c r="G114" s="244"/>
      <c r="H114" s="247">
        <v>24.149999999999999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159</v>
      </c>
      <c r="AU114" s="253" t="s">
        <v>84</v>
      </c>
      <c r="AV114" s="14" t="s">
        <v>84</v>
      </c>
      <c r="AW114" s="14" t="s">
        <v>37</v>
      </c>
      <c r="AX114" s="14" t="s">
        <v>82</v>
      </c>
      <c r="AY114" s="253" t="s">
        <v>148</v>
      </c>
    </row>
    <row r="115" s="2" customFormat="1" ht="24.15" customHeight="1">
      <c r="A115" s="40"/>
      <c r="B115" s="41"/>
      <c r="C115" s="214" t="s">
        <v>188</v>
      </c>
      <c r="D115" s="214" t="s">
        <v>150</v>
      </c>
      <c r="E115" s="215" t="s">
        <v>451</v>
      </c>
      <c r="F115" s="216" t="s">
        <v>452</v>
      </c>
      <c r="G115" s="217" t="s">
        <v>174</v>
      </c>
      <c r="H115" s="218">
        <v>319</v>
      </c>
      <c r="I115" s="219"/>
      <c r="J115" s="220">
        <f>ROUND(I115*H115,2)</f>
        <v>0</v>
      </c>
      <c r="K115" s="216" t="s">
        <v>154</v>
      </c>
      <c r="L115" s="46"/>
      <c r="M115" s="221" t="s">
        <v>19</v>
      </c>
      <c r="N115" s="222" t="s">
        <v>46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175</v>
      </c>
      <c r="AT115" s="225" t="s">
        <v>150</v>
      </c>
      <c r="AU115" s="225" t="s">
        <v>84</v>
      </c>
      <c r="AY115" s="19" t="s">
        <v>148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82</v>
      </c>
      <c r="BK115" s="226">
        <f>ROUND(I115*H115,2)</f>
        <v>0</v>
      </c>
      <c r="BL115" s="19" t="s">
        <v>175</v>
      </c>
      <c r="BM115" s="225" t="s">
        <v>953</v>
      </c>
    </row>
    <row r="116" s="2" customFormat="1">
      <c r="A116" s="40"/>
      <c r="B116" s="41"/>
      <c r="C116" s="42"/>
      <c r="D116" s="227" t="s">
        <v>157</v>
      </c>
      <c r="E116" s="42"/>
      <c r="F116" s="228" t="s">
        <v>454</v>
      </c>
      <c r="G116" s="42"/>
      <c r="H116" s="42"/>
      <c r="I116" s="229"/>
      <c r="J116" s="42"/>
      <c r="K116" s="42"/>
      <c r="L116" s="46"/>
      <c r="M116" s="230"/>
      <c r="N116" s="231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157</v>
      </c>
      <c r="AU116" s="19" t="s">
        <v>84</v>
      </c>
    </row>
    <row r="117" s="13" customFormat="1">
      <c r="A117" s="13"/>
      <c r="B117" s="232"/>
      <c r="C117" s="233"/>
      <c r="D117" s="234" t="s">
        <v>159</v>
      </c>
      <c r="E117" s="235" t="s">
        <v>19</v>
      </c>
      <c r="F117" s="236" t="s">
        <v>883</v>
      </c>
      <c r="G117" s="233"/>
      <c r="H117" s="235" t="s">
        <v>19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159</v>
      </c>
      <c r="AU117" s="242" t="s">
        <v>84</v>
      </c>
      <c r="AV117" s="13" t="s">
        <v>82</v>
      </c>
      <c r="AW117" s="13" t="s">
        <v>37</v>
      </c>
      <c r="AX117" s="13" t="s">
        <v>75</v>
      </c>
      <c r="AY117" s="242" t="s">
        <v>148</v>
      </c>
    </row>
    <row r="118" s="13" customFormat="1">
      <c r="A118" s="13"/>
      <c r="B118" s="232"/>
      <c r="C118" s="233"/>
      <c r="D118" s="234" t="s">
        <v>159</v>
      </c>
      <c r="E118" s="235" t="s">
        <v>19</v>
      </c>
      <c r="F118" s="236" t="s">
        <v>461</v>
      </c>
      <c r="G118" s="233"/>
      <c r="H118" s="235" t="s">
        <v>19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159</v>
      </c>
      <c r="AU118" s="242" t="s">
        <v>84</v>
      </c>
      <c r="AV118" s="13" t="s">
        <v>82</v>
      </c>
      <c r="AW118" s="13" t="s">
        <v>37</v>
      </c>
      <c r="AX118" s="13" t="s">
        <v>75</v>
      </c>
      <c r="AY118" s="242" t="s">
        <v>148</v>
      </c>
    </row>
    <row r="119" s="14" customFormat="1">
      <c r="A119" s="14"/>
      <c r="B119" s="243"/>
      <c r="C119" s="244"/>
      <c r="D119" s="234" t="s">
        <v>159</v>
      </c>
      <c r="E119" s="245" t="s">
        <v>19</v>
      </c>
      <c r="F119" s="246" t="s">
        <v>954</v>
      </c>
      <c r="G119" s="244"/>
      <c r="H119" s="247">
        <v>319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159</v>
      </c>
      <c r="AU119" s="253" t="s">
        <v>84</v>
      </c>
      <c r="AV119" s="14" t="s">
        <v>84</v>
      </c>
      <c r="AW119" s="14" t="s">
        <v>37</v>
      </c>
      <c r="AX119" s="14" t="s">
        <v>82</v>
      </c>
      <c r="AY119" s="253" t="s">
        <v>148</v>
      </c>
    </row>
    <row r="120" s="2" customFormat="1" ht="16.5" customHeight="1">
      <c r="A120" s="40"/>
      <c r="B120" s="41"/>
      <c r="C120" s="254" t="s">
        <v>195</v>
      </c>
      <c r="D120" s="254" t="s">
        <v>167</v>
      </c>
      <c r="E120" s="255" t="s">
        <v>463</v>
      </c>
      <c r="F120" s="256" t="s">
        <v>464</v>
      </c>
      <c r="G120" s="257" t="s">
        <v>174</v>
      </c>
      <c r="H120" s="258">
        <v>385.19299999999998</v>
      </c>
      <c r="I120" s="259"/>
      <c r="J120" s="260">
        <f>ROUND(I120*H120,2)</f>
        <v>0</v>
      </c>
      <c r="K120" s="256" t="s">
        <v>154</v>
      </c>
      <c r="L120" s="261"/>
      <c r="M120" s="262" t="s">
        <v>19</v>
      </c>
      <c r="N120" s="263" t="s">
        <v>46</v>
      </c>
      <c r="O120" s="86"/>
      <c r="P120" s="223">
        <f>O120*H120</f>
        <v>0</v>
      </c>
      <c r="Q120" s="223">
        <v>0.00017000000000000001</v>
      </c>
      <c r="R120" s="223">
        <f>Q120*H120</f>
        <v>0.065482810000000002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183</v>
      </c>
      <c r="AT120" s="225" t="s">
        <v>167</v>
      </c>
      <c r="AU120" s="225" t="s">
        <v>84</v>
      </c>
      <c r="AY120" s="19" t="s">
        <v>148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82</v>
      </c>
      <c r="BK120" s="226">
        <f>ROUND(I120*H120,2)</f>
        <v>0</v>
      </c>
      <c r="BL120" s="19" t="s">
        <v>175</v>
      </c>
      <c r="BM120" s="225" t="s">
        <v>955</v>
      </c>
    </row>
    <row r="121" s="13" customFormat="1">
      <c r="A121" s="13"/>
      <c r="B121" s="232"/>
      <c r="C121" s="233"/>
      <c r="D121" s="234" t="s">
        <v>159</v>
      </c>
      <c r="E121" s="235" t="s">
        <v>19</v>
      </c>
      <c r="F121" s="236" t="s">
        <v>883</v>
      </c>
      <c r="G121" s="233"/>
      <c r="H121" s="235" t="s">
        <v>19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159</v>
      </c>
      <c r="AU121" s="242" t="s">
        <v>84</v>
      </c>
      <c r="AV121" s="13" t="s">
        <v>82</v>
      </c>
      <c r="AW121" s="13" t="s">
        <v>37</v>
      </c>
      <c r="AX121" s="13" t="s">
        <v>75</v>
      </c>
      <c r="AY121" s="242" t="s">
        <v>148</v>
      </c>
    </row>
    <row r="122" s="13" customFormat="1">
      <c r="A122" s="13"/>
      <c r="B122" s="232"/>
      <c r="C122" s="233"/>
      <c r="D122" s="234" t="s">
        <v>159</v>
      </c>
      <c r="E122" s="235" t="s">
        <v>19</v>
      </c>
      <c r="F122" s="236" t="s">
        <v>461</v>
      </c>
      <c r="G122" s="233"/>
      <c r="H122" s="235" t="s">
        <v>19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159</v>
      </c>
      <c r="AU122" s="242" t="s">
        <v>84</v>
      </c>
      <c r="AV122" s="13" t="s">
        <v>82</v>
      </c>
      <c r="AW122" s="13" t="s">
        <v>37</v>
      </c>
      <c r="AX122" s="13" t="s">
        <v>75</v>
      </c>
      <c r="AY122" s="242" t="s">
        <v>148</v>
      </c>
    </row>
    <row r="123" s="13" customFormat="1">
      <c r="A123" s="13"/>
      <c r="B123" s="232"/>
      <c r="C123" s="233"/>
      <c r="D123" s="234" t="s">
        <v>159</v>
      </c>
      <c r="E123" s="235" t="s">
        <v>19</v>
      </c>
      <c r="F123" s="236" t="s">
        <v>199</v>
      </c>
      <c r="G123" s="233"/>
      <c r="H123" s="235" t="s">
        <v>19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159</v>
      </c>
      <c r="AU123" s="242" t="s">
        <v>84</v>
      </c>
      <c r="AV123" s="13" t="s">
        <v>82</v>
      </c>
      <c r="AW123" s="13" t="s">
        <v>37</v>
      </c>
      <c r="AX123" s="13" t="s">
        <v>75</v>
      </c>
      <c r="AY123" s="242" t="s">
        <v>148</v>
      </c>
    </row>
    <row r="124" s="14" customFormat="1">
      <c r="A124" s="14"/>
      <c r="B124" s="243"/>
      <c r="C124" s="244"/>
      <c r="D124" s="234" t="s">
        <v>159</v>
      </c>
      <c r="E124" s="245" t="s">
        <v>19</v>
      </c>
      <c r="F124" s="246" t="s">
        <v>956</v>
      </c>
      <c r="G124" s="244"/>
      <c r="H124" s="247">
        <v>334.94999999999999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159</v>
      </c>
      <c r="AU124" s="253" t="s">
        <v>84</v>
      </c>
      <c r="AV124" s="14" t="s">
        <v>84</v>
      </c>
      <c r="AW124" s="14" t="s">
        <v>37</v>
      </c>
      <c r="AX124" s="14" t="s">
        <v>82</v>
      </c>
      <c r="AY124" s="253" t="s">
        <v>148</v>
      </c>
    </row>
    <row r="125" s="14" customFormat="1">
      <c r="A125" s="14"/>
      <c r="B125" s="243"/>
      <c r="C125" s="244"/>
      <c r="D125" s="234" t="s">
        <v>159</v>
      </c>
      <c r="E125" s="244"/>
      <c r="F125" s="246" t="s">
        <v>957</v>
      </c>
      <c r="G125" s="244"/>
      <c r="H125" s="247">
        <v>385.19299999999998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159</v>
      </c>
      <c r="AU125" s="253" t="s">
        <v>84</v>
      </c>
      <c r="AV125" s="14" t="s">
        <v>84</v>
      </c>
      <c r="AW125" s="14" t="s">
        <v>4</v>
      </c>
      <c r="AX125" s="14" t="s">
        <v>82</v>
      </c>
      <c r="AY125" s="253" t="s">
        <v>148</v>
      </c>
    </row>
    <row r="126" s="2" customFormat="1" ht="24.15" customHeight="1">
      <c r="A126" s="40"/>
      <c r="B126" s="41"/>
      <c r="C126" s="214" t="s">
        <v>201</v>
      </c>
      <c r="D126" s="214" t="s">
        <v>150</v>
      </c>
      <c r="E126" s="215" t="s">
        <v>189</v>
      </c>
      <c r="F126" s="216" t="s">
        <v>190</v>
      </c>
      <c r="G126" s="217" t="s">
        <v>174</v>
      </c>
      <c r="H126" s="218">
        <v>55</v>
      </c>
      <c r="I126" s="219"/>
      <c r="J126" s="220">
        <f>ROUND(I126*H126,2)</f>
        <v>0</v>
      </c>
      <c r="K126" s="216" t="s">
        <v>154</v>
      </c>
      <c r="L126" s="46"/>
      <c r="M126" s="221" t="s">
        <v>19</v>
      </c>
      <c r="N126" s="222" t="s">
        <v>46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175</v>
      </c>
      <c r="AT126" s="225" t="s">
        <v>150</v>
      </c>
      <c r="AU126" s="225" t="s">
        <v>84</v>
      </c>
      <c r="AY126" s="19" t="s">
        <v>148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82</v>
      </c>
      <c r="BK126" s="226">
        <f>ROUND(I126*H126,2)</f>
        <v>0</v>
      </c>
      <c r="BL126" s="19" t="s">
        <v>175</v>
      </c>
      <c r="BM126" s="225" t="s">
        <v>958</v>
      </c>
    </row>
    <row r="127" s="2" customFormat="1">
      <c r="A127" s="40"/>
      <c r="B127" s="41"/>
      <c r="C127" s="42"/>
      <c r="D127" s="227" t="s">
        <v>157</v>
      </c>
      <c r="E127" s="42"/>
      <c r="F127" s="228" t="s">
        <v>192</v>
      </c>
      <c r="G127" s="42"/>
      <c r="H127" s="42"/>
      <c r="I127" s="229"/>
      <c r="J127" s="42"/>
      <c r="K127" s="42"/>
      <c r="L127" s="46"/>
      <c r="M127" s="230"/>
      <c r="N127" s="231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157</v>
      </c>
      <c r="AU127" s="19" t="s">
        <v>84</v>
      </c>
    </row>
    <row r="128" s="13" customFormat="1">
      <c r="A128" s="13"/>
      <c r="B128" s="232"/>
      <c r="C128" s="233"/>
      <c r="D128" s="234" t="s">
        <v>159</v>
      </c>
      <c r="E128" s="235" t="s">
        <v>19</v>
      </c>
      <c r="F128" s="236" t="s">
        <v>883</v>
      </c>
      <c r="G128" s="233"/>
      <c r="H128" s="235" t="s">
        <v>19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159</v>
      </c>
      <c r="AU128" s="242" t="s">
        <v>84</v>
      </c>
      <c r="AV128" s="13" t="s">
        <v>82</v>
      </c>
      <c r="AW128" s="13" t="s">
        <v>37</v>
      </c>
      <c r="AX128" s="13" t="s">
        <v>75</v>
      </c>
      <c r="AY128" s="242" t="s">
        <v>148</v>
      </c>
    </row>
    <row r="129" s="13" customFormat="1">
      <c r="A129" s="13"/>
      <c r="B129" s="232"/>
      <c r="C129" s="233"/>
      <c r="D129" s="234" t="s">
        <v>159</v>
      </c>
      <c r="E129" s="235" t="s">
        <v>19</v>
      </c>
      <c r="F129" s="236" t="s">
        <v>959</v>
      </c>
      <c r="G129" s="233"/>
      <c r="H129" s="235" t="s">
        <v>19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159</v>
      </c>
      <c r="AU129" s="242" t="s">
        <v>84</v>
      </c>
      <c r="AV129" s="13" t="s">
        <v>82</v>
      </c>
      <c r="AW129" s="13" t="s">
        <v>37</v>
      </c>
      <c r="AX129" s="13" t="s">
        <v>75</v>
      </c>
      <c r="AY129" s="242" t="s">
        <v>148</v>
      </c>
    </row>
    <row r="130" s="14" customFormat="1">
      <c r="A130" s="14"/>
      <c r="B130" s="243"/>
      <c r="C130" s="244"/>
      <c r="D130" s="234" t="s">
        <v>159</v>
      </c>
      <c r="E130" s="245" t="s">
        <v>19</v>
      </c>
      <c r="F130" s="246" t="s">
        <v>960</v>
      </c>
      <c r="G130" s="244"/>
      <c r="H130" s="247">
        <v>55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159</v>
      </c>
      <c r="AU130" s="253" t="s">
        <v>84</v>
      </c>
      <c r="AV130" s="14" t="s">
        <v>84</v>
      </c>
      <c r="AW130" s="14" t="s">
        <v>37</v>
      </c>
      <c r="AX130" s="14" t="s">
        <v>82</v>
      </c>
      <c r="AY130" s="253" t="s">
        <v>148</v>
      </c>
    </row>
    <row r="131" s="2" customFormat="1" ht="16.5" customHeight="1">
      <c r="A131" s="40"/>
      <c r="B131" s="41"/>
      <c r="C131" s="254" t="s">
        <v>208</v>
      </c>
      <c r="D131" s="254" t="s">
        <v>167</v>
      </c>
      <c r="E131" s="255" t="s">
        <v>961</v>
      </c>
      <c r="F131" s="256" t="s">
        <v>962</v>
      </c>
      <c r="G131" s="257" t="s">
        <v>174</v>
      </c>
      <c r="H131" s="258">
        <v>66.412999999999997</v>
      </c>
      <c r="I131" s="259"/>
      <c r="J131" s="260">
        <f>ROUND(I131*H131,2)</f>
        <v>0</v>
      </c>
      <c r="K131" s="256" t="s">
        <v>154</v>
      </c>
      <c r="L131" s="261"/>
      <c r="M131" s="262" t="s">
        <v>19</v>
      </c>
      <c r="N131" s="263" t="s">
        <v>46</v>
      </c>
      <c r="O131" s="86"/>
      <c r="P131" s="223">
        <f>O131*H131</f>
        <v>0</v>
      </c>
      <c r="Q131" s="223">
        <v>0.00042000000000000002</v>
      </c>
      <c r="R131" s="223">
        <f>Q131*H131</f>
        <v>0.027893459999999998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183</v>
      </c>
      <c r="AT131" s="225" t="s">
        <v>167</v>
      </c>
      <c r="AU131" s="225" t="s">
        <v>84</v>
      </c>
      <c r="AY131" s="19" t="s">
        <v>148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82</v>
      </c>
      <c r="BK131" s="226">
        <f>ROUND(I131*H131,2)</f>
        <v>0</v>
      </c>
      <c r="BL131" s="19" t="s">
        <v>175</v>
      </c>
      <c r="BM131" s="225" t="s">
        <v>963</v>
      </c>
    </row>
    <row r="132" s="13" customFormat="1">
      <c r="A132" s="13"/>
      <c r="B132" s="232"/>
      <c r="C132" s="233"/>
      <c r="D132" s="234" t="s">
        <v>159</v>
      </c>
      <c r="E132" s="235" t="s">
        <v>19</v>
      </c>
      <c r="F132" s="236" t="s">
        <v>883</v>
      </c>
      <c r="G132" s="233"/>
      <c r="H132" s="235" t="s">
        <v>19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159</v>
      </c>
      <c r="AU132" s="242" t="s">
        <v>84</v>
      </c>
      <c r="AV132" s="13" t="s">
        <v>82</v>
      </c>
      <c r="AW132" s="13" t="s">
        <v>37</v>
      </c>
      <c r="AX132" s="13" t="s">
        <v>75</v>
      </c>
      <c r="AY132" s="242" t="s">
        <v>148</v>
      </c>
    </row>
    <row r="133" s="13" customFormat="1">
      <c r="A133" s="13"/>
      <c r="B133" s="232"/>
      <c r="C133" s="233"/>
      <c r="D133" s="234" t="s">
        <v>159</v>
      </c>
      <c r="E133" s="235" t="s">
        <v>19</v>
      </c>
      <c r="F133" s="236" t="s">
        <v>959</v>
      </c>
      <c r="G133" s="233"/>
      <c r="H133" s="235" t="s">
        <v>19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159</v>
      </c>
      <c r="AU133" s="242" t="s">
        <v>84</v>
      </c>
      <c r="AV133" s="13" t="s">
        <v>82</v>
      </c>
      <c r="AW133" s="13" t="s">
        <v>37</v>
      </c>
      <c r="AX133" s="13" t="s">
        <v>75</v>
      </c>
      <c r="AY133" s="242" t="s">
        <v>148</v>
      </c>
    </row>
    <row r="134" s="13" customFormat="1">
      <c r="A134" s="13"/>
      <c r="B134" s="232"/>
      <c r="C134" s="233"/>
      <c r="D134" s="234" t="s">
        <v>159</v>
      </c>
      <c r="E134" s="235" t="s">
        <v>19</v>
      </c>
      <c r="F134" s="236" t="s">
        <v>199</v>
      </c>
      <c r="G134" s="233"/>
      <c r="H134" s="235" t="s">
        <v>19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159</v>
      </c>
      <c r="AU134" s="242" t="s">
        <v>84</v>
      </c>
      <c r="AV134" s="13" t="s">
        <v>82</v>
      </c>
      <c r="AW134" s="13" t="s">
        <v>37</v>
      </c>
      <c r="AX134" s="13" t="s">
        <v>75</v>
      </c>
      <c r="AY134" s="242" t="s">
        <v>148</v>
      </c>
    </row>
    <row r="135" s="14" customFormat="1">
      <c r="A135" s="14"/>
      <c r="B135" s="243"/>
      <c r="C135" s="244"/>
      <c r="D135" s="234" t="s">
        <v>159</v>
      </c>
      <c r="E135" s="245" t="s">
        <v>19</v>
      </c>
      <c r="F135" s="246" t="s">
        <v>964</v>
      </c>
      <c r="G135" s="244"/>
      <c r="H135" s="247">
        <v>57.75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159</v>
      </c>
      <c r="AU135" s="253" t="s">
        <v>84</v>
      </c>
      <c r="AV135" s="14" t="s">
        <v>84</v>
      </c>
      <c r="AW135" s="14" t="s">
        <v>37</v>
      </c>
      <c r="AX135" s="14" t="s">
        <v>82</v>
      </c>
      <c r="AY135" s="253" t="s">
        <v>148</v>
      </c>
    </row>
    <row r="136" s="14" customFormat="1">
      <c r="A136" s="14"/>
      <c r="B136" s="243"/>
      <c r="C136" s="244"/>
      <c r="D136" s="234" t="s">
        <v>159</v>
      </c>
      <c r="E136" s="244"/>
      <c r="F136" s="246" t="s">
        <v>965</v>
      </c>
      <c r="G136" s="244"/>
      <c r="H136" s="247">
        <v>66.412999999999997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159</v>
      </c>
      <c r="AU136" s="253" t="s">
        <v>84</v>
      </c>
      <c r="AV136" s="14" t="s">
        <v>84</v>
      </c>
      <c r="AW136" s="14" t="s">
        <v>4</v>
      </c>
      <c r="AX136" s="14" t="s">
        <v>82</v>
      </c>
      <c r="AY136" s="253" t="s">
        <v>148</v>
      </c>
    </row>
    <row r="137" s="2" customFormat="1" ht="24.15" customHeight="1">
      <c r="A137" s="40"/>
      <c r="B137" s="41"/>
      <c r="C137" s="214" t="s">
        <v>213</v>
      </c>
      <c r="D137" s="214" t="s">
        <v>150</v>
      </c>
      <c r="E137" s="215" t="s">
        <v>189</v>
      </c>
      <c r="F137" s="216" t="s">
        <v>190</v>
      </c>
      <c r="G137" s="217" t="s">
        <v>174</v>
      </c>
      <c r="H137" s="218">
        <v>112</v>
      </c>
      <c r="I137" s="219"/>
      <c r="J137" s="220">
        <f>ROUND(I137*H137,2)</f>
        <v>0</v>
      </c>
      <c r="K137" s="216" t="s">
        <v>154</v>
      </c>
      <c r="L137" s="46"/>
      <c r="M137" s="221" t="s">
        <v>19</v>
      </c>
      <c r="N137" s="222" t="s">
        <v>46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175</v>
      </c>
      <c r="AT137" s="225" t="s">
        <v>150</v>
      </c>
      <c r="AU137" s="225" t="s">
        <v>84</v>
      </c>
      <c r="AY137" s="19" t="s">
        <v>148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82</v>
      </c>
      <c r="BK137" s="226">
        <f>ROUND(I137*H137,2)</f>
        <v>0</v>
      </c>
      <c r="BL137" s="19" t="s">
        <v>175</v>
      </c>
      <c r="BM137" s="225" t="s">
        <v>966</v>
      </c>
    </row>
    <row r="138" s="2" customFormat="1">
      <c r="A138" s="40"/>
      <c r="B138" s="41"/>
      <c r="C138" s="42"/>
      <c r="D138" s="227" t="s">
        <v>157</v>
      </c>
      <c r="E138" s="42"/>
      <c r="F138" s="228" t="s">
        <v>192</v>
      </c>
      <c r="G138" s="42"/>
      <c r="H138" s="42"/>
      <c r="I138" s="229"/>
      <c r="J138" s="42"/>
      <c r="K138" s="42"/>
      <c r="L138" s="46"/>
      <c r="M138" s="230"/>
      <c r="N138" s="231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157</v>
      </c>
      <c r="AU138" s="19" t="s">
        <v>84</v>
      </c>
    </row>
    <row r="139" s="13" customFormat="1">
      <c r="A139" s="13"/>
      <c r="B139" s="232"/>
      <c r="C139" s="233"/>
      <c r="D139" s="234" t="s">
        <v>159</v>
      </c>
      <c r="E139" s="235" t="s">
        <v>19</v>
      </c>
      <c r="F139" s="236" t="s">
        <v>883</v>
      </c>
      <c r="G139" s="233"/>
      <c r="H139" s="235" t="s">
        <v>19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159</v>
      </c>
      <c r="AU139" s="242" t="s">
        <v>84</v>
      </c>
      <c r="AV139" s="13" t="s">
        <v>82</v>
      </c>
      <c r="AW139" s="13" t="s">
        <v>37</v>
      </c>
      <c r="AX139" s="13" t="s">
        <v>75</v>
      </c>
      <c r="AY139" s="242" t="s">
        <v>148</v>
      </c>
    </row>
    <row r="140" s="13" customFormat="1">
      <c r="A140" s="13"/>
      <c r="B140" s="232"/>
      <c r="C140" s="233"/>
      <c r="D140" s="234" t="s">
        <v>159</v>
      </c>
      <c r="E140" s="235" t="s">
        <v>19</v>
      </c>
      <c r="F140" s="236" t="s">
        <v>193</v>
      </c>
      <c r="G140" s="233"/>
      <c r="H140" s="235" t="s">
        <v>19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159</v>
      </c>
      <c r="AU140" s="242" t="s">
        <v>84</v>
      </c>
      <c r="AV140" s="13" t="s">
        <v>82</v>
      </c>
      <c r="AW140" s="13" t="s">
        <v>37</v>
      </c>
      <c r="AX140" s="13" t="s">
        <v>75</v>
      </c>
      <c r="AY140" s="242" t="s">
        <v>148</v>
      </c>
    </row>
    <row r="141" s="14" customFormat="1">
      <c r="A141" s="14"/>
      <c r="B141" s="243"/>
      <c r="C141" s="244"/>
      <c r="D141" s="234" t="s">
        <v>159</v>
      </c>
      <c r="E141" s="245" t="s">
        <v>19</v>
      </c>
      <c r="F141" s="246" t="s">
        <v>967</v>
      </c>
      <c r="G141" s="244"/>
      <c r="H141" s="247">
        <v>112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159</v>
      </c>
      <c r="AU141" s="253" t="s">
        <v>84</v>
      </c>
      <c r="AV141" s="14" t="s">
        <v>84</v>
      </c>
      <c r="AW141" s="14" t="s">
        <v>37</v>
      </c>
      <c r="AX141" s="14" t="s">
        <v>82</v>
      </c>
      <c r="AY141" s="253" t="s">
        <v>148</v>
      </c>
    </row>
    <row r="142" s="2" customFormat="1" ht="16.5" customHeight="1">
      <c r="A142" s="40"/>
      <c r="B142" s="41"/>
      <c r="C142" s="254" t="s">
        <v>220</v>
      </c>
      <c r="D142" s="254" t="s">
        <v>167</v>
      </c>
      <c r="E142" s="255" t="s">
        <v>196</v>
      </c>
      <c r="F142" s="256" t="s">
        <v>197</v>
      </c>
      <c r="G142" s="257" t="s">
        <v>174</v>
      </c>
      <c r="H142" s="258">
        <v>135.24000000000001</v>
      </c>
      <c r="I142" s="259"/>
      <c r="J142" s="260">
        <f>ROUND(I142*H142,2)</f>
        <v>0</v>
      </c>
      <c r="K142" s="256" t="s">
        <v>154</v>
      </c>
      <c r="L142" s="261"/>
      <c r="M142" s="262" t="s">
        <v>19</v>
      </c>
      <c r="N142" s="263" t="s">
        <v>46</v>
      </c>
      <c r="O142" s="86"/>
      <c r="P142" s="223">
        <f>O142*H142</f>
        <v>0</v>
      </c>
      <c r="Q142" s="223">
        <v>0.00064000000000000005</v>
      </c>
      <c r="R142" s="223">
        <f>Q142*H142</f>
        <v>0.086553600000000008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183</v>
      </c>
      <c r="AT142" s="225" t="s">
        <v>167</v>
      </c>
      <c r="AU142" s="225" t="s">
        <v>84</v>
      </c>
      <c r="AY142" s="19" t="s">
        <v>148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82</v>
      </c>
      <c r="BK142" s="226">
        <f>ROUND(I142*H142,2)</f>
        <v>0</v>
      </c>
      <c r="BL142" s="19" t="s">
        <v>175</v>
      </c>
      <c r="BM142" s="225" t="s">
        <v>968</v>
      </c>
    </row>
    <row r="143" s="13" customFormat="1">
      <c r="A143" s="13"/>
      <c r="B143" s="232"/>
      <c r="C143" s="233"/>
      <c r="D143" s="234" t="s">
        <v>159</v>
      </c>
      <c r="E143" s="235" t="s">
        <v>19</v>
      </c>
      <c r="F143" s="236" t="s">
        <v>883</v>
      </c>
      <c r="G143" s="233"/>
      <c r="H143" s="235" t="s">
        <v>19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159</v>
      </c>
      <c r="AU143" s="242" t="s">
        <v>84</v>
      </c>
      <c r="AV143" s="13" t="s">
        <v>82</v>
      </c>
      <c r="AW143" s="13" t="s">
        <v>37</v>
      </c>
      <c r="AX143" s="13" t="s">
        <v>75</v>
      </c>
      <c r="AY143" s="242" t="s">
        <v>148</v>
      </c>
    </row>
    <row r="144" s="13" customFormat="1">
      <c r="A144" s="13"/>
      <c r="B144" s="232"/>
      <c r="C144" s="233"/>
      <c r="D144" s="234" t="s">
        <v>159</v>
      </c>
      <c r="E144" s="235" t="s">
        <v>19</v>
      </c>
      <c r="F144" s="236" t="s">
        <v>193</v>
      </c>
      <c r="G144" s="233"/>
      <c r="H144" s="235" t="s">
        <v>19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159</v>
      </c>
      <c r="AU144" s="242" t="s">
        <v>84</v>
      </c>
      <c r="AV144" s="13" t="s">
        <v>82</v>
      </c>
      <c r="AW144" s="13" t="s">
        <v>37</v>
      </c>
      <c r="AX144" s="13" t="s">
        <v>75</v>
      </c>
      <c r="AY144" s="242" t="s">
        <v>148</v>
      </c>
    </row>
    <row r="145" s="13" customFormat="1">
      <c r="A145" s="13"/>
      <c r="B145" s="232"/>
      <c r="C145" s="233"/>
      <c r="D145" s="234" t="s">
        <v>159</v>
      </c>
      <c r="E145" s="235" t="s">
        <v>19</v>
      </c>
      <c r="F145" s="236" t="s">
        <v>199</v>
      </c>
      <c r="G145" s="233"/>
      <c r="H145" s="235" t="s">
        <v>19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159</v>
      </c>
      <c r="AU145" s="242" t="s">
        <v>84</v>
      </c>
      <c r="AV145" s="13" t="s">
        <v>82</v>
      </c>
      <c r="AW145" s="13" t="s">
        <v>37</v>
      </c>
      <c r="AX145" s="13" t="s">
        <v>75</v>
      </c>
      <c r="AY145" s="242" t="s">
        <v>148</v>
      </c>
    </row>
    <row r="146" s="14" customFormat="1">
      <c r="A146" s="14"/>
      <c r="B146" s="243"/>
      <c r="C146" s="244"/>
      <c r="D146" s="234" t="s">
        <v>159</v>
      </c>
      <c r="E146" s="245" t="s">
        <v>19</v>
      </c>
      <c r="F146" s="246" t="s">
        <v>969</v>
      </c>
      <c r="G146" s="244"/>
      <c r="H146" s="247">
        <v>117.59999999999999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159</v>
      </c>
      <c r="AU146" s="253" t="s">
        <v>84</v>
      </c>
      <c r="AV146" s="14" t="s">
        <v>84</v>
      </c>
      <c r="AW146" s="14" t="s">
        <v>37</v>
      </c>
      <c r="AX146" s="14" t="s">
        <v>82</v>
      </c>
      <c r="AY146" s="253" t="s">
        <v>148</v>
      </c>
    </row>
    <row r="147" s="14" customFormat="1">
      <c r="A147" s="14"/>
      <c r="B147" s="243"/>
      <c r="C147" s="244"/>
      <c r="D147" s="234" t="s">
        <v>159</v>
      </c>
      <c r="E147" s="244"/>
      <c r="F147" s="246" t="s">
        <v>970</v>
      </c>
      <c r="G147" s="244"/>
      <c r="H147" s="247">
        <v>135.24000000000001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159</v>
      </c>
      <c r="AU147" s="253" t="s">
        <v>84</v>
      </c>
      <c r="AV147" s="14" t="s">
        <v>84</v>
      </c>
      <c r="AW147" s="14" t="s">
        <v>4</v>
      </c>
      <c r="AX147" s="14" t="s">
        <v>82</v>
      </c>
      <c r="AY147" s="253" t="s">
        <v>148</v>
      </c>
    </row>
    <row r="148" s="12" customFormat="1" ht="22.8" customHeight="1">
      <c r="A148" s="12"/>
      <c r="B148" s="198"/>
      <c r="C148" s="199"/>
      <c r="D148" s="200" t="s">
        <v>74</v>
      </c>
      <c r="E148" s="212" t="s">
        <v>467</v>
      </c>
      <c r="F148" s="212" t="s">
        <v>468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SUM(P149:P251)</f>
        <v>0</v>
      </c>
      <c r="Q148" s="206"/>
      <c r="R148" s="207">
        <f>SUM(R149:R251)</f>
        <v>0.025239999999999999</v>
      </c>
      <c r="S148" s="206"/>
      <c r="T148" s="208">
        <f>SUM(T149:T251)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169</v>
      </c>
      <c r="AT148" s="210" t="s">
        <v>74</v>
      </c>
      <c r="AU148" s="210" t="s">
        <v>82</v>
      </c>
      <c r="AY148" s="209" t="s">
        <v>148</v>
      </c>
      <c r="BK148" s="211">
        <f>SUM(BK149:BK251)</f>
        <v>0</v>
      </c>
    </row>
    <row r="149" s="2" customFormat="1" ht="16.5" customHeight="1">
      <c r="A149" s="40"/>
      <c r="B149" s="41"/>
      <c r="C149" s="214" t="s">
        <v>227</v>
      </c>
      <c r="D149" s="214" t="s">
        <v>150</v>
      </c>
      <c r="E149" s="215" t="s">
        <v>469</v>
      </c>
      <c r="F149" s="216" t="s">
        <v>470</v>
      </c>
      <c r="G149" s="217" t="s">
        <v>268</v>
      </c>
      <c r="H149" s="218">
        <v>2</v>
      </c>
      <c r="I149" s="219"/>
      <c r="J149" s="220">
        <f>ROUND(I149*H149,2)</f>
        <v>0</v>
      </c>
      <c r="K149" s="216" t="s">
        <v>154</v>
      </c>
      <c r="L149" s="46"/>
      <c r="M149" s="221" t="s">
        <v>19</v>
      </c>
      <c r="N149" s="222" t="s">
        <v>46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175</v>
      </c>
      <c r="AT149" s="225" t="s">
        <v>150</v>
      </c>
      <c r="AU149" s="225" t="s">
        <v>84</v>
      </c>
      <c r="AY149" s="19" t="s">
        <v>148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82</v>
      </c>
      <c r="BK149" s="226">
        <f>ROUND(I149*H149,2)</f>
        <v>0</v>
      </c>
      <c r="BL149" s="19" t="s">
        <v>175</v>
      </c>
      <c r="BM149" s="225" t="s">
        <v>971</v>
      </c>
    </row>
    <row r="150" s="2" customFormat="1">
      <c r="A150" s="40"/>
      <c r="B150" s="41"/>
      <c r="C150" s="42"/>
      <c r="D150" s="227" t="s">
        <v>157</v>
      </c>
      <c r="E150" s="42"/>
      <c r="F150" s="228" t="s">
        <v>472</v>
      </c>
      <c r="G150" s="42"/>
      <c r="H150" s="42"/>
      <c r="I150" s="229"/>
      <c r="J150" s="42"/>
      <c r="K150" s="42"/>
      <c r="L150" s="46"/>
      <c r="M150" s="230"/>
      <c r="N150" s="231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157</v>
      </c>
      <c r="AU150" s="19" t="s">
        <v>84</v>
      </c>
    </row>
    <row r="151" s="13" customFormat="1">
      <c r="A151" s="13"/>
      <c r="B151" s="232"/>
      <c r="C151" s="233"/>
      <c r="D151" s="234" t="s">
        <v>159</v>
      </c>
      <c r="E151" s="235" t="s">
        <v>19</v>
      </c>
      <c r="F151" s="236" t="s">
        <v>883</v>
      </c>
      <c r="G151" s="233"/>
      <c r="H151" s="235" t="s">
        <v>19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159</v>
      </c>
      <c r="AU151" s="242" t="s">
        <v>84</v>
      </c>
      <c r="AV151" s="13" t="s">
        <v>82</v>
      </c>
      <c r="AW151" s="13" t="s">
        <v>37</v>
      </c>
      <c r="AX151" s="13" t="s">
        <v>75</v>
      </c>
      <c r="AY151" s="242" t="s">
        <v>148</v>
      </c>
    </row>
    <row r="152" s="13" customFormat="1">
      <c r="A152" s="13"/>
      <c r="B152" s="232"/>
      <c r="C152" s="233"/>
      <c r="D152" s="234" t="s">
        <v>159</v>
      </c>
      <c r="E152" s="235" t="s">
        <v>19</v>
      </c>
      <c r="F152" s="236" t="s">
        <v>972</v>
      </c>
      <c r="G152" s="233"/>
      <c r="H152" s="235" t="s">
        <v>19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159</v>
      </c>
      <c r="AU152" s="242" t="s">
        <v>84</v>
      </c>
      <c r="AV152" s="13" t="s">
        <v>82</v>
      </c>
      <c r="AW152" s="13" t="s">
        <v>37</v>
      </c>
      <c r="AX152" s="13" t="s">
        <v>75</v>
      </c>
      <c r="AY152" s="242" t="s">
        <v>148</v>
      </c>
    </row>
    <row r="153" s="14" customFormat="1">
      <c r="A153" s="14"/>
      <c r="B153" s="243"/>
      <c r="C153" s="244"/>
      <c r="D153" s="234" t="s">
        <v>159</v>
      </c>
      <c r="E153" s="245" t="s">
        <v>19</v>
      </c>
      <c r="F153" s="246" t="s">
        <v>84</v>
      </c>
      <c r="G153" s="244"/>
      <c r="H153" s="247">
        <v>2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159</v>
      </c>
      <c r="AU153" s="253" t="s">
        <v>84</v>
      </c>
      <c r="AV153" s="14" t="s">
        <v>84</v>
      </c>
      <c r="AW153" s="14" t="s">
        <v>37</v>
      </c>
      <c r="AX153" s="14" t="s">
        <v>82</v>
      </c>
      <c r="AY153" s="253" t="s">
        <v>148</v>
      </c>
    </row>
    <row r="154" s="2" customFormat="1" ht="16.5" customHeight="1">
      <c r="A154" s="40"/>
      <c r="B154" s="41"/>
      <c r="C154" s="254" t="s">
        <v>8</v>
      </c>
      <c r="D154" s="254" t="s">
        <v>167</v>
      </c>
      <c r="E154" s="255" t="s">
        <v>479</v>
      </c>
      <c r="F154" s="256" t="s">
        <v>480</v>
      </c>
      <c r="G154" s="257" t="s">
        <v>268</v>
      </c>
      <c r="H154" s="258">
        <v>2</v>
      </c>
      <c r="I154" s="259"/>
      <c r="J154" s="260">
        <f>ROUND(I154*H154,2)</f>
        <v>0</v>
      </c>
      <c r="K154" s="256" t="s">
        <v>269</v>
      </c>
      <c r="L154" s="261"/>
      <c r="M154" s="262" t="s">
        <v>19</v>
      </c>
      <c r="N154" s="263" t="s">
        <v>46</v>
      </c>
      <c r="O154" s="86"/>
      <c r="P154" s="223">
        <f>O154*H154</f>
        <v>0</v>
      </c>
      <c r="Q154" s="223">
        <v>0.0080000000000000002</v>
      </c>
      <c r="R154" s="223">
        <f>Q154*H154</f>
        <v>0.016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183</v>
      </c>
      <c r="AT154" s="225" t="s">
        <v>167</v>
      </c>
      <c r="AU154" s="225" t="s">
        <v>84</v>
      </c>
      <c r="AY154" s="19" t="s">
        <v>148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82</v>
      </c>
      <c r="BK154" s="226">
        <f>ROUND(I154*H154,2)</f>
        <v>0</v>
      </c>
      <c r="BL154" s="19" t="s">
        <v>175</v>
      </c>
      <c r="BM154" s="225" t="s">
        <v>973</v>
      </c>
    </row>
    <row r="155" s="13" customFormat="1">
      <c r="A155" s="13"/>
      <c r="B155" s="232"/>
      <c r="C155" s="233"/>
      <c r="D155" s="234" t="s">
        <v>159</v>
      </c>
      <c r="E155" s="235" t="s">
        <v>19</v>
      </c>
      <c r="F155" s="236" t="s">
        <v>883</v>
      </c>
      <c r="G155" s="233"/>
      <c r="H155" s="235" t="s">
        <v>19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159</v>
      </c>
      <c r="AU155" s="242" t="s">
        <v>84</v>
      </c>
      <c r="AV155" s="13" t="s">
        <v>82</v>
      </c>
      <c r="AW155" s="13" t="s">
        <v>37</v>
      </c>
      <c r="AX155" s="13" t="s">
        <v>75</v>
      </c>
      <c r="AY155" s="242" t="s">
        <v>148</v>
      </c>
    </row>
    <row r="156" s="13" customFormat="1">
      <c r="A156" s="13"/>
      <c r="B156" s="232"/>
      <c r="C156" s="233"/>
      <c r="D156" s="234" t="s">
        <v>159</v>
      </c>
      <c r="E156" s="235" t="s">
        <v>19</v>
      </c>
      <c r="F156" s="236" t="s">
        <v>972</v>
      </c>
      <c r="G156" s="233"/>
      <c r="H156" s="235" t="s">
        <v>19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159</v>
      </c>
      <c r="AU156" s="242" t="s">
        <v>84</v>
      </c>
      <c r="AV156" s="13" t="s">
        <v>82</v>
      </c>
      <c r="AW156" s="13" t="s">
        <v>37</v>
      </c>
      <c r="AX156" s="13" t="s">
        <v>75</v>
      </c>
      <c r="AY156" s="242" t="s">
        <v>148</v>
      </c>
    </row>
    <row r="157" s="14" customFormat="1">
      <c r="A157" s="14"/>
      <c r="B157" s="243"/>
      <c r="C157" s="244"/>
      <c r="D157" s="234" t="s">
        <v>159</v>
      </c>
      <c r="E157" s="245" t="s">
        <v>19</v>
      </c>
      <c r="F157" s="246" t="s">
        <v>84</v>
      </c>
      <c r="G157" s="244"/>
      <c r="H157" s="247">
        <v>2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159</v>
      </c>
      <c r="AU157" s="253" t="s">
        <v>84</v>
      </c>
      <c r="AV157" s="14" t="s">
        <v>84</v>
      </c>
      <c r="AW157" s="14" t="s">
        <v>37</v>
      </c>
      <c r="AX157" s="14" t="s">
        <v>82</v>
      </c>
      <c r="AY157" s="253" t="s">
        <v>148</v>
      </c>
    </row>
    <row r="158" s="13" customFormat="1">
      <c r="A158" s="13"/>
      <c r="B158" s="232"/>
      <c r="C158" s="233"/>
      <c r="D158" s="234" t="s">
        <v>159</v>
      </c>
      <c r="E158" s="235" t="s">
        <v>19</v>
      </c>
      <c r="F158" s="236" t="s">
        <v>483</v>
      </c>
      <c r="G158" s="233"/>
      <c r="H158" s="235" t="s">
        <v>19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159</v>
      </c>
      <c r="AU158" s="242" t="s">
        <v>84</v>
      </c>
      <c r="AV158" s="13" t="s">
        <v>82</v>
      </c>
      <c r="AW158" s="13" t="s">
        <v>37</v>
      </c>
      <c r="AX158" s="13" t="s">
        <v>75</v>
      </c>
      <c r="AY158" s="242" t="s">
        <v>148</v>
      </c>
    </row>
    <row r="159" s="13" customFormat="1">
      <c r="A159" s="13"/>
      <c r="B159" s="232"/>
      <c r="C159" s="233"/>
      <c r="D159" s="234" t="s">
        <v>159</v>
      </c>
      <c r="E159" s="235" t="s">
        <v>19</v>
      </c>
      <c r="F159" s="236" t="s">
        <v>534</v>
      </c>
      <c r="G159" s="233"/>
      <c r="H159" s="235" t="s">
        <v>19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159</v>
      </c>
      <c r="AU159" s="242" t="s">
        <v>84</v>
      </c>
      <c r="AV159" s="13" t="s">
        <v>82</v>
      </c>
      <c r="AW159" s="13" t="s">
        <v>37</v>
      </c>
      <c r="AX159" s="13" t="s">
        <v>75</v>
      </c>
      <c r="AY159" s="242" t="s">
        <v>148</v>
      </c>
    </row>
    <row r="160" s="13" customFormat="1">
      <c r="A160" s="13"/>
      <c r="B160" s="232"/>
      <c r="C160" s="233"/>
      <c r="D160" s="234" t="s">
        <v>159</v>
      </c>
      <c r="E160" s="235" t="s">
        <v>19</v>
      </c>
      <c r="F160" s="236" t="s">
        <v>485</v>
      </c>
      <c r="G160" s="233"/>
      <c r="H160" s="235" t="s">
        <v>19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159</v>
      </c>
      <c r="AU160" s="242" t="s">
        <v>84</v>
      </c>
      <c r="AV160" s="13" t="s">
        <v>82</v>
      </c>
      <c r="AW160" s="13" t="s">
        <v>37</v>
      </c>
      <c r="AX160" s="13" t="s">
        <v>75</v>
      </c>
      <c r="AY160" s="242" t="s">
        <v>148</v>
      </c>
    </row>
    <row r="161" s="13" customFormat="1">
      <c r="A161" s="13"/>
      <c r="B161" s="232"/>
      <c r="C161" s="233"/>
      <c r="D161" s="234" t="s">
        <v>159</v>
      </c>
      <c r="E161" s="235" t="s">
        <v>19</v>
      </c>
      <c r="F161" s="236" t="s">
        <v>486</v>
      </c>
      <c r="G161" s="233"/>
      <c r="H161" s="235" t="s">
        <v>19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159</v>
      </c>
      <c r="AU161" s="242" t="s">
        <v>84</v>
      </c>
      <c r="AV161" s="13" t="s">
        <v>82</v>
      </c>
      <c r="AW161" s="13" t="s">
        <v>37</v>
      </c>
      <c r="AX161" s="13" t="s">
        <v>75</v>
      </c>
      <c r="AY161" s="242" t="s">
        <v>148</v>
      </c>
    </row>
    <row r="162" s="13" customFormat="1">
      <c r="A162" s="13"/>
      <c r="B162" s="232"/>
      <c r="C162" s="233"/>
      <c r="D162" s="234" t="s">
        <v>159</v>
      </c>
      <c r="E162" s="235" t="s">
        <v>19</v>
      </c>
      <c r="F162" s="236" t="s">
        <v>487</v>
      </c>
      <c r="G162" s="233"/>
      <c r="H162" s="235" t="s">
        <v>19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159</v>
      </c>
      <c r="AU162" s="242" t="s">
        <v>84</v>
      </c>
      <c r="AV162" s="13" t="s">
        <v>82</v>
      </c>
      <c r="AW162" s="13" t="s">
        <v>37</v>
      </c>
      <c r="AX162" s="13" t="s">
        <v>75</v>
      </c>
      <c r="AY162" s="242" t="s">
        <v>148</v>
      </c>
    </row>
    <row r="163" s="13" customFormat="1">
      <c r="A163" s="13"/>
      <c r="B163" s="232"/>
      <c r="C163" s="233"/>
      <c r="D163" s="234" t="s">
        <v>159</v>
      </c>
      <c r="E163" s="235" t="s">
        <v>19</v>
      </c>
      <c r="F163" s="236" t="s">
        <v>488</v>
      </c>
      <c r="G163" s="233"/>
      <c r="H163" s="235" t="s">
        <v>19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159</v>
      </c>
      <c r="AU163" s="242" t="s">
        <v>84</v>
      </c>
      <c r="AV163" s="13" t="s">
        <v>82</v>
      </c>
      <c r="AW163" s="13" t="s">
        <v>37</v>
      </c>
      <c r="AX163" s="13" t="s">
        <v>75</v>
      </c>
      <c r="AY163" s="242" t="s">
        <v>148</v>
      </c>
    </row>
    <row r="164" s="2" customFormat="1" ht="16.5" customHeight="1">
      <c r="A164" s="40"/>
      <c r="B164" s="41"/>
      <c r="C164" s="254" t="s">
        <v>239</v>
      </c>
      <c r="D164" s="254" t="s">
        <v>167</v>
      </c>
      <c r="E164" s="255" t="s">
        <v>489</v>
      </c>
      <c r="F164" s="256" t="s">
        <v>490</v>
      </c>
      <c r="G164" s="257" t="s">
        <v>268</v>
      </c>
      <c r="H164" s="258">
        <v>2</v>
      </c>
      <c r="I164" s="259"/>
      <c r="J164" s="260">
        <f>ROUND(I164*H164,2)</f>
        <v>0</v>
      </c>
      <c r="K164" s="256" t="s">
        <v>269</v>
      </c>
      <c r="L164" s="261"/>
      <c r="M164" s="262" t="s">
        <v>19</v>
      </c>
      <c r="N164" s="263" t="s">
        <v>46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183</v>
      </c>
      <c r="AT164" s="225" t="s">
        <v>167</v>
      </c>
      <c r="AU164" s="225" t="s">
        <v>84</v>
      </c>
      <c r="AY164" s="19" t="s">
        <v>148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82</v>
      </c>
      <c r="BK164" s="226">
        <f>ROUND(I164*H164,2)</f>
        <v>0</v>
      </c>
      <c r="BL164" s="19" t="s">
        <v>175</v>
      </c>
      <c r="BM164" s="225" t="s">
        <v>974</v>
      </c>
    </row>
    <row r="165" s="13" customFormat="1">
      <c r="A165" s="13"/>
      <c r="B165" s="232"/>
      <c r="C165" s="233"/>
      <c r="D165" s="234" t="s">
        <v>159</v>
      </c>
      <c r="E165" s="235" t="s">
        <v>19</v>
      </c>
      <c r="F165" s="236" t="s">
        <v>160</v>
      </c>
      <c r="G165" s="233"/>
      <c r="H165" s="235" t="s">
        <v>19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159</v>
      </c>
      <c r="AU165" s="242" t="s">
        <v>84</v>
      </c>
      <c r="AV165" s="13" t="s">
        <v>82</v>
      </c>
      <c r="AW165" s="13" t="s">
        <v>37</v>
      </c>
      <c r="AX165" s="13" t="s">
        <v>75</v>
      </c>
      <c r="AY165" s="242" t="s">
        <v>148</v>
      </c>
    </row>
    <row r="166" s="13" customFormat="1">
      <c r="A166" s="13"/>
      <c r="B166" s="232"/>
      <c r="C166" s="233"/>
      <c r="D166" s="234" t="s">
        <v>159</v>
      </c>
      <c r="E166" s="235" t="s">
        <v>19</v>
      </c>
      <c r="F166" s="236" t="s">
        <v>975</v>
      </c>
      <c r="G166" s="233"/>
      <c r="H166" s="235" t="s">
        <v>19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159</v>
      </c>
      <c r="AU166" s="242" t="s">
        <v>84</v>
      </c>
      <c r="AV166" s="13" t="s">
        <v>82</v>
      </c>
      <c r="AW166" s="13" t="s">
        <v>37</v>
      </c>
      <c r="AX166" s="13" t="s">
        <v>75</v>
      </c>
      <c r="AY166" s="242" t="s">
        <v>148</v>
      </c>
    </row>
    <row r="167" s="14" customFormat="1">
      <c r="A167" s="14"/>
      <c r="B167" s="243"/>
      <c r="C167" s="244"/>
      <c r="D167" s="234" t="s">
        <v>159</v>
      </c>
      <c r="E167" s="245" t="s">
        <v>19</v>
      </c>
      <c r="F167" s="246" t="s">
        <v>84</v>
      </c>
      <c r="G167" s="244"/>
      <c r="H167" s="247">
        <v>2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159</v>
      </c>
      <c r="AU167" s="253" t="s">
        <v>84</v>
      </c>
      <c r="AV167" s="14" t="s">
        <v>84</v>
      </c>
      <c r="AW167" s="14" t="s">
        <v>37</v>
      </c>
      <c r="AX167" s="14" t="s">
        <v>82</v>
      </c>
      <c r="AY167" s="253" t="s">
        <v>148</v>
      </c>
    </row>
    <row r="168" s="13" customFormat="1">
      <c r="A168" s="13"/>
      <c r="B168" s="232"/>
      <c r="C168" s="233"/>
      <c r="D168" s="234" t="s">
        <v>159</v>
      </c>
      <c r="E168" s="235" t="s">
        <v>19</v>
      </c>
      <c r="F168" s="236" t="s">
        <v>493</v>
      </c>
      <c r="G168" s="233"/>
      <c r="H168" s="235" t="s">
        <v>19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159</v>
      </c>
      <c r="AU168" s="242" t="s">
        <v>84</v>
      </c>
      <c r="AV168" s="13" t="s">
        <v>82</v>
      </c>
      <c r="AW168" s="13" t="s">
        <v>37</v>
      </c>
      <c r="AX168" s="13" t="s">
        <v>75</v>
      </c>
      <c r="AY168" s="242" t="s">
        <v>148</v>
      </c>
    </row>
    <row r="169" s="2" customFormat="1" ht="16.5" customHeight="1">
      <c r="A169" s="40"/>
      <c r="B169" s="41"/>
      <c r="C169" s="254" t="s">
        <v>247</v>
      </c>
      <c r="D169" s="254" t="s">
        <v>167</v>
      </c>
      <c r="E169" s="255" t="s">
        <v>494</v>
      </c>
      <c r="F169" s="256" t="s">
        <v>495</v>
      </c>
      <c r="G169" s="257" t="s">
        <v>268</v>
      </c>
      <c r="H169" s="258">
        <v>1</v>
      </c>
      <c r="I169" s="259"/>
      <c r="J169" s="260">
        <f>ROUND(I169*H169,2)</f>
        <v>0</v>
      </c>
      <c r="K169" s="256" t="s">
        <v>269</v>
      </c>
      <c r="L169" s="261"/>
      <c r="M169" s="262" t="s">
        <v>19</v>
      </c>
      <c r="N169" s="263" t="s">
        <v>46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183</v>
      </c>
      <c r="AT169" s="225" t="s">
        <v>167</v>
      </c>
      <c r="AU169" s="225" t="s">
        <v>84</v>
      </c>
      <c r="AY169" s="19" t="s">
        <v>148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82</v>
      </c>
      <c r="BK169" s="226">
        <f>ROUND(I169*H169,2)</f>
        <v>0</v>
      </c>
      <c r="BL169" s="19" t="s">
        <v>175</v>
      </c>
      <c r="BM169" s="225" t="s">
        <v>976</v>
      </c>
    </row>
    <row r="170" s="13" customFormat="1">
      <c r="A170" s="13"/>
      <c r="B170" s="232"/>
      <c r="C170" s="233"/>
      <c r="D170" s="234" t="s">
        <v>159</v>
      </c>
      <c r="E170" s="235" t="s">
        <v>19</v>
      </c>
      <c r="F170" s="236" t="s">
        <v>883</v>
      </c>
      <c r="G170" s="233"/>
      <c r="H170" s="235" t="s">
        <v>19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159</v>
      </c>
      <c r="AU170" s="242" t="s">
        <v>84</v>
      </c>
      <c r="AV170" s="13" t="s">
        <v>82</v>
      </c>
      <c r="AW170" s="13" t="s">
        <v>37</v>
      </c>
      <c r="AX170" s="13" t="s">
        <v>75</v>
      </c>
      <c r="AY170" s="242" t="s">
        <v>148</v>
      </c>
    </row>
    <row r="171" s="13" customFormat="1">
      <c r="A171" s="13"/>
      <c r="B171" s="232"/>
      <c r="C171" s="233"/>
      <c r="D171" s="234" t="s">
        <v>159</v>
      </c>
      <c r="E171" s="235" t="s">
        <v>19</v>
      </c>
      <c r="F171" s="236" t="s">
        <v>977</v>
      </c>
      <c r="G171" s="233"/>
      <c r="H171" s="235" t="s">
        <v>19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159</v>
      </c>
      <c r="AU171" s="242" t="s">
        <v>84</v>
      </c>
      <c r="AV171" s="13" t="s">
        <v>82</v>
      </c>
      <c r="AW171" s="13" t="s">
        <v>37</v>
      </c>
      <c r="AX171" s="13" t="s">
        <v>75</v>
      </c>
      <c r="AY171" s="242" t="s">
        <v>148</v>
      </c>
    </row>
    <row r="172" s="14" customFormat="1">
      <c r="A172" s="14"/>
      <c r="B172" s="243"/>
      <c r="C172" s="244"/>
      <c r="D172" s="234" t="s">
        <v>159</v>
      </c>
      <c r="E172" s="245" t="s">
        <v>19</v>
      </c>
      <c r="F172" s="246" t="s">
        <v>82</v>
      </c>
      <c r="G172" s="244"/>
      <c r="H172" s="247">
        <v>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159</v>
      </c>
      <c r="AU172" s="253" t="s">
        <v>84</v>
      </c>
      <c r="AV172" s="14" t="s">
        <v>84</v>
      </c>
      <c r="AW172" s="14" t="s">
        <v>37</v>
      </c>
      <c r="AX172" s="14" t="s">
        <v>82</v>
      </c>
      <c r="AY172" s="253" t="s">
        <v>148</v>
      </c>
    </row>
    <row r="173" s="2" customFormat="1" ht="16.5" customHeight="1">
      <c r="A173" s="40"/>
      <c r="B173" s="41"/>
      <c r="C173" s="214" t="s">
        <v>253</v>
      </c>
      <c r="D173" s="214" t="s">
        <v>150</v>
      </c>
      <c r="E173" s="215" t="s">
        <v>498</v>
      </c>
      <c r="F173" s="216" t="s">
        <v>499</v>
      </c>
      <c r="G173" s="217" t="s">
        <v>174</v>
      </c>
      <c r="H173" s="218">
        <v>560</v>
      </c>
      <c r="I173" s="219"/>
      <c r="J173" s="220">
        <f>ROUND(I173*H173,2)</f>
        <v>0</v>
      </c>
      <c r="K173" s="216" t="s">
        <v>269</v>
      </c>
      <c r="L173" s="46"/>
      <c r="M173" s="221" t="s">
        <v>19</v>
      </c>
      <c r="N173" s="222" t="s">
        <v>46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175</v>
      </c>
      <c r="AT173" s="225" t="s">
        <v>150</v>
      </c>
      <c r="AU173" s="225" t="s">
        <v>84</v>
      </c>
      <c r="AY173" s="19" t="s">
        <v>148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82</v>
      </c>
      <c r="BK173" s="226">
        <f>ROUND(I173*H173,2)</f>
        <v>0</v>
      </c>
      <c r="BL173" s="19" t="s">
        <v>175</v>
      </c>
      <c r="BM173" s="225" t="s">
        <v>978</v>
      </c>
    </row>
    <row r="174" s="13" customFormat="1">
      <c r="A174" s="13"/>
      <c r="B174" s="232"/>
      <c r="C174" s="233"/>
      <c r="D174" s="234" t="s">
        <v>159</v>
      </c>
      <c r="E174" s="235" t="s">
        <v>19</v>
      </c>
      <c r="F174" s="236" t="s">
        <v>160</v>
      </c>
      <c r="G174" s="233"/>
      <c r="H174" s="235" t="s">
        <v>19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159</v>
      </c>
      <c r="AU174" s="242" t="s">
        <v>84</v>
      </c>
      <c r="AV174" s="13" t="s">
        <v>82</v>
      </c>
      <c r="AW174" s="13" t="s">
        <v>37</v>
      </c>
      <c r="AX174" s="13" t="s">
        <v>75</v>
      </c>
      <c r="AY174" s="242" t="s">
        <v>148</v>
      </c>
    </row>
    <row r="175" s="13" customFormat="1">
      <c r="A175" s="13"/>
      <c r="B175" s="232"/>
      <c r="C175" s="233"/>
      <c r="D175" s="234" t="s">
        <v>159</v>
      </c>
      <c r="E175" s="235" t="s">
        <v>19</v>
      </c>
      <c r="F175" s="236" t="s">
        <v>501</v>
      </c>
      <c r="G175" s="233"/>
      <c r="H175" s="235" t="s">
        <v>19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159</v>
      </c>
      <c r="AU175" s="242" t="s">
        <v>84</v>
      </c>
      <c r="AV175" s="13" t="s">
        <v>82</v>
      </c>
      <c r="AW175" s="13" t="s">
        <v>37</v>
      </c>
      <c r="AX175" s="13" t="s">
        <v>75</v>
      </c>
      <c r="AY175" s="242" t="s">
        <v>148</v>
      </c>
    </row>
    <row r="176" s="14" customFormat="1">
      <c r="A176" s="14"/>
      <c r="B176" s="243"/>
      <c r="C176" s="244"/>
      <c r="D176" s="234" t="s">
        <v>159</v>
      </c>
      <c r="E176" s="245" t="s">
        <v>19</v>
      </c>
      <c r="F176" s="246" t="s">
        <v>979</v>
      </c>
      <c r="G176" s="244"/>
      <c r="H176" s="247">
        <v>255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159</v>
      </c>
      <c r="AU176" s="253" t="s">
        <v>84</v>
      </c>
      <c r="AV176" s="14" t="s">
        <v>84</v>
      </c>
      <c r="AW176" s="14" t="s">
        <v>37</v>
      </c>
      <c r="AX176" s="14" t="s">
        <v>75</v>
      </c>
      <c r="AY176" s="253" t="s">
        <v>148</v>
      </c>
    </row>
    <row r="177" s="14" customFormat="1">
      <c r="A177" s="14"/>
      <c r="B177" s="243"/>
      <c r="C177" s="244"/>
      <c r="D177" s="234" t="s">
        <v>159</v>
      </c>
      <c r="E177" s="245" t="s">
        <v>19</v>
      </c>
      <c r="F177" s="246" t="s">
        <v>980</v>
      </c>
      <c r="G177" s="244"/>
      <c r="H177" s="247">
        <v>305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159</v>
      </c>
      <c r="AU177" s="253" t="s">
        <v>84</v>
      </c>
      <c r="AV177" s="14" t="s">
        <v>84</v>
      </c>
      <c r="AW177" s="14" t="s">
        <v>37</v>
      </c>
      <c r="AX177" s="14" t="s">
        <v>75</v>
      </c>
      <c r="AY177" s="253" t="s">
        <v>148</v>
      </c>
    </row>
    <row r="178" s="15" customFormat="1">
      <c r="A178" s="15"/>
      <c r="B178" s="264"/>
      <c r="C178" s="265"/>
      <c r="D178" s="234" t="s">
        <v>159</v>
      </c>
      <c r="E178" s="266" t="s">
        <v>19</v>
      </c>
      <c r="F178" s="267" t="s">
        <v>264</v>
      </c>
      <c r="G178" s="265"/>
      <c r="H178" s="268">
        <v>560</v>
      </c>
      <c r="I178" s="269"/>
      <c r="J178" s="265"/>
      <c r="K178" s="265"/>
      <c r="L178" s="270"/>
      <c r="M178" s="271"/>
      <c r="N178" s="272"/>
      <c r="O178" s="272"/>
      <c r="P178" s="272"/>
      <c r="Q178" s="272"/>
      <c r="R178" s="272"/>
      <c r="S178" s="272"/>
      <c r="T178" s="27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4" t="s">
        <v>159</v>
      </c>
      <c r="AU178" s="274" t="s">
        <v>84</v>
      </c>
      <c r="AV178" s="15" t="s">
        <v>155</v>
      </c>
      <c r="AW178" s="15" t="s">
        <v>37</v>
      </c>
      <c r="AX178" s="15" t="s">
        <v>82</v>
      </c>
      <c r="AY178" s="274" t="s">
        <v>148</v>
      </c>
    </row>
    <row r="179" s="2" customFormat="1" ht="16.5" customHeight="1">
      <c r="A179" s="40"/>
      <c r="B179" s="41"/>
      <c r="C179" s="254" t="s">
        <v>265</v>
      </c>
      <c r="D179" s="254" t="s">
        <v>167</v>
      </c>
      <c r="E179" s="255" t="s">
        <v>503</v>
      </c>
      <c r="F179" s="256" t="s">
        <v>504</v>
      </c>
      <c r="G179" s="257" t="s">
        <v>174</v>
      </c>
      <c r="H179" s="258">
        <v>588</v>
      </c>
      <c r="I179" s="259"/>
      <c r="J179" s="260">
        <f>ROUND(I179*H179,2)</f>
        <v>0</v>
      </c>
      <c r="K179" s="256" t="s">
        <v>269</v>
      </c>
      <c r="L179" s="261"/>
      <c r="M179" s="262" t="s">
        <v>19</v>
      </c>
      <c r="N179" s="263" t="s">
        <v>46</v>
      </c>
      <c r="O179" s="86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183</v>
      </c>
      <c r="AT179" s="225" t="s">
        <v>167</v>
      </c>
      <c r="AU179" s="225" t="s">
        <v>84</v>
      </c>
      <c r="AY179" s="19" t="s">
        <v>148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82</v>
      </c>
      <c r="BK179" s="226">
        <f>ROUND(I179*H179,2)</f>
        <v>0</v>
      </c>
      <c r="BL179" s="19" t="s">
        <v>175</v>
      </c>
      <c r="BM179" s="225" t="s">
        <v>981</v>
      </c>
    </row>
    <row r="180" s="13" customFormat="1">
      <c r="A180" s="13"/>
      <c r="B180" s="232"/>
      <c r="C180" s="233"/>
      <c r="D180" s="234" t="s">
        <v>159</v>
      </c>
      <c r="E180" s="235" t="s">
        <v>19</v>
      </c>
      <c r="F180" s="236" t="s">
        <v>160</v>
      </c>
      <c r="G180" s="233"/>
      <c r="H180" s="235" t="s">
        <v>19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159</v>
      </c>
      <c r="AU180" s="242" t="s">
        <v>84</v>
      </c>
      <c r="AV180" s="13" t="s">
        <v>82</v>
      </c>
      <c r="AW180" s="13" t="s">
        <v>37</v>
      </c>
      <c r="AX180" s="13" t="s">
        <v>75</v>
      </c>
      <c r="AY180" s="242" t="s">
        <v>148</v>
      </c>
    </row>
    <row r="181" s="13" customFormat="1">
      <c r="A181" s="13"/>
      <c r="B181" s="232"/>
      <c r="C181" s="233"/>
      <c r="D181" s="234" t="s">
        <v>159</v>
      </c>
      <c r="E181" s="235" t="s">
        <v>19</v>
      </c>
      <c r="F181" s="236" t="s">
        <v>506</v>
      </c>
      <c r="G181" s="233"/>
      <c r="H181" s="235" t="s">
        <v>19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159</v>
      </c>
      <c r="AU181" s="242" t="s">
        <v>84</v>
      </c>
      <c r="AV181" s="13" t="s">
        <v>82</v>
      </c>
      <c r="AW181" s="13" t="s">
        <v>37</v>
      </c>
      <c r="AX181" s="13" t="s">
        <v>75</v>
      </c>
      <c r="AY181" s="242" t="s">
        <v>148</v>
      </c>
    </row>
    <row r="182" s="13" customFormat="1">
      <c r="A182" s="13"/>
      <c r="B182" s="232"/>
      <c r="C182" s="233"/>
      <c r="D182" s="234" t="s">
        <v>159</v>
      </c>
      <c r="E182" s="235" t="s">
        <v>19</v>
      </c>
      <c r="F182" s="236" t="s">
        <v>501</v>
      </c>
      <c r="G182" s="233"/>
      <c r="H182" s="235" t="s">
        <v>19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159</v>
      </c>
      <c r="AU182" s="242" t="s">
        <v>84</v>
      </c>
      <c r="AV182" s="13" t="s">
        <v>82</v>
      </c>
      <c r="AW182" s="13" t="s">
        <v>37</v>
      </c>
      <c r="AX182" s="13" t="s">
        <v>75</v>
      </c>
      <c r="AY182" s="242" t="s">
        <v>148</v>
      </c>
    </row>
    <row r="183" s="14" customFormat="1">
      <c r="A183" s="14"/>
      <c r="B183" s="243"/>
      <c r="C183" s="244"/>
      <c r="D183" s="234" t="s">
        <v>159</v>
      </c>
      <c r="E183" s="245" t="s">
        <v>19</v>
      </c>
      <c r="F183" s="246" t="s">
        <v>982</v>
      </c>
      <c r="G183" s="244"/>
      <c r="H183" s="247">
        <v>267.75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159</v>
      </c>
      <c r="AU183" s="253" t="s">
        <v>84</v>
      </c>
      <c r="AV183" s="14" t="s">
        <v>84</v>
      </c>
      <c r="AW183" s="14" t="s">
        <v>37</v>
      </c>
      <c r="AX183" s="14" t="s">
        <v>75</v>
      </c>
      <c r="AY183" s="253" t="s">
        <v>148</v>
      </c>
    </row>
    <row r="184" s="14" customFormat="1">
      <c r="A184" s="14"/>
      <c r="B184" s="243"/>
      <c r="C184" s="244"/>
      <c r="D184" s="234" t="s">
        <v>159</v>
      </c>
      <c r="E184" s="245" t="s">
        <v>19</v>
      </c>
      <c r="F184" s="246" t="s">
        <v>983</v>
      </c>
      <c r="G184" s="244"/>
      <c r="H184" s="247">
        <v>320.25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159</v>
      </c>
      <c r="AU184" s="253" t="s">
        <v>84</v>
      </c>
      <c r="AV184" s="14" t="s">
        <v>84</v>
      </c>
      <c r="AW184" s="14" t="s">
        <v>37</v>
      </c>
      <c r="AX184" s="14" t="s">
        <v>75</v>
      </c>
      <c r="AY184" s="253" t="s">
        <v>148</v>
      </c>
    </row>
    <row r="185" s="15" customFormat="1">
      <c r="A185" s="15"/>
      <c r="B185" s="264"/>
      <c r="C185" s="265"/>
      <c r="D185" s="234" t="s">
        <v>159</v>
      </c>
      <c r="E185" s="266" t="s">
        <v>19</v>
      </c>
      <c r="F185" s="267" t="s">
        <v>264</v>
      </c>
      <c r="G185" s="265"/>
      <c r="H185" s="268">
        <v>588</v>
      </c>
      <c r="I185" s="269"/>
      <c r="J185" s="265"/>
      <c r="K185" s="265"/>
      <c r="L185" s="270"/>
      <c r="M185" s="271"/>
      <c r="N185" s="272"/>
      <c r="O185" s="272"/>
      <c r="P185" s="272"/>
      <c r="Q185" s="272"/>
      <c r="R185" s="272"/>
      <c r="S185" s="272"/>
      <c r="T185" s="27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4" t="s">
        <v>159</v>
      </c>
      <c r="AU185" s="274" t="s">
        <v>84</v>
      </c>
      <c r="AV185" s="15" t="s">
        <v>155</v>
      </c>
      <c r="AW185" s="15" t="s">
        <v>37</v>
      </c>
      <c r="AX185" s="15" t="s">
        <v>82</v>
      </c>
      <c r="AY185" s="274" t="s">
        <v>148</v>
      </c>
    </row>
    <row r="186" s="2" customFormat="1" ht="16.5" customHeight="1">
      <c r="A186" s="40"/>
      <c r="B186" s="41"/>
      <c r="C186" s="254" t="s">
        <v>272</v>
      </c>
      <c r="D186" s="254" t="s">
        <v>167</v>
      </c>
      <c r="E186" s="255" t="s">
        <v>508</v>
      </c>
      <c r="F186" s="256" t="s">
        <v>509</v>
      </c>
      <c r="G186" s="257" t="s">
        <v>268</v>
      </c>
      <c r="H186" s="258">
        <v>26</v>
      </c>
      <c r="I186" s="259"/>
      <c r="J186" s="260">
        <f>ROUND(I186*H186,2)</f>
        <v>0</v>
      </c>
      <c r="K186" s="256" t="s">
        <v>269</v>
      </c>
      <c r="L186" s="261"/>
      <c r="M186" s="262" t="s">
        <v>19</v>
      </c>
      <c r="N186" s="263" t="s">
        <v>46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183</v>
      </c>
      <c r="AT186" s="225" t="s">
        <v>167</v>
      </c>
      <c r="AU186" s="225" t="s">
        <v>84</v>
      </c>
      <c r="AY186" s="19" t="s">
        <v>148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82</v>
      </c>
      <c r="BK186" s="226">
        <f>ROUND(I186*H186,2)</f>
        <v>0</v>
      </c>
      <c r="BL186" s="19" t="s">
        <v>175</v>
      </c>
      <c r="BM186" s="225" t="s">
        <v>984</v>
      </c>
    </row>
    <row r="187" s="13" customFormat="1">
      <c r="A187" s="13"/>
      <c r="B187" s="232"/>
      <c r="C187" s="233"/>
      <c r="D187" s="234" t="s">
        <v>159</v>
      </c>
      <c r="E187" s="235" t="s">
        <v>19</v>
      </c>
      <c r="F187" s="236" t="s">
        <v>160</v>
      </c>
      <c r="G187" s="233"/>
      <c r="H187" s="235" t="s">
        <v>19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159</v>
      </c>
      <c r="AU187" s="242" t="s">
        <v>84</v>
      </c>
      <c r="AV187" s="13" t="s">
        <v>82</v>
      </c>
      <c r="AW187" s="13" t="s">
        <v>37</v>
      </c>
      <c r="AX187" s="13" t="s">
        <v>75</v>
      </c>
      <c r="AY187" s="242" t="s">
        <v>148</v>
      </c>
    </row>
    <row r="188" s="13" customFormat="1">
      <c r="A188" s="13"/>
      <c r="B188" s="232"/>
      <c r="C188" s="233"/>
      <c r="D188" s="234" t="s">
        <v>159</v>
      </c>
      <c r="E188" s="235" t="s">
        <v>19</v>
      </c>
      <c r="F188" s="236" t="s">
        <v>985</v>
      </c>
      <c r="G188" s="233"/>
      <c r="H188" s="235" t="s">
        <v>19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159</v>
      </c>
      <c r="AU188" s="242" t="s">
        <v>84</v>
      </c>
      <c r="AV188" s="13" t="s">
        <v>82</v>
      </c>
      <c r="AW188" s="13" t="s">
        <v>37</v>
      </c>
      <c r="AX188" s="13" t="s">
        <v>75</v>
      </c>
      <c r="AY188" s="242" t="s">
        <v>148</v>
      </c>
    </row>
    <row r="189" s="14" customFormat="1">
      <c r="A189" s="14"/>
      <c r="B189" s="243"/>
      <c r="C189" s="244"/>
      <c r="D189" s="234" t="s">
        <v>159</v>
      </c>
      <c r="E189" s="245" t="s">
        <v>19</v>
      </c>
      <c r="F189" s="246" t="s">
        <v>986</v>
      </c>
      <c r="G189" s="244"/>
      <c r="H189" s="247">
        <v>26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159</v>
      </c>
      <c r="AU189" s="253" t="s">
        <v>84</v>
      </c>
      <c r="AV189" s="14" t="s">
        <v>84</v>
      </c>
      <c r="AW189" s="14" t="s">
        <v>37</v>
      </c>
      <c r="AX189" s="14" t="s">
        <v>82</v>
      </c>
      <c r="AY189" s="253" t="s">
        <v>148</v>
      </c>
    </row>
    <row r="190" s="2" customFormat="1" ht="16.5" customHeight="1">
      <c r="A190" s="40"/>
      <c r="B190" s="41"/>
      <c r="C190" s="214" t="s">
        <v>276</v>
      </c>
      <c r="D190" s="214" t="s">
        <v>150</v>
      </c>
      <c r="E190" s="215" t="s">
        <v>513</v>
      </c>
      <c r="F190" s="216" t="s">
        <v>514</v>
      </c>
      <c r="G190" s="217" t="s">
        <v>268</v>
      </c>
      <c r="H190" s="218">
        <v>3</v>
      </c>
      <c r="I190" s="219"/>
      <c r="J190" s="220">
        <f>ROUND(I190*H190,2)</f>
        <v>0</v>
      </c>
      <c r="K190" s="216" t="s">
        <v>154</v>
      </c>
      <c r="L190" s="46"/>
      <c r="M190" s="221" t="s">
        <v>19</v>
      </c>
      <c r="N190" s="222" t="s">
        <v>46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175</v>
      </c>
      <c r="AT190" s="225" t="s">
        <v>150</v>
      </c>
      <c r="AU190" s="225" t="s">
        <v>84</v>
      </c>
      <c r="AY190" s="19" t="s">
        <v>148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82</v>
      </c>
      <c r="BK190" s="226">
        <f>ROUND(I190*H190,2)</f>
        <v>0</v>
      </c>
      <c r="BL190" s="19" t="s">
        <v>175</v>
      </c>
      <c r="BM190" s="225" t="s">
        <v>987</v>
      </c>
    </row>
    <row r="191" s="2" customFormat="1">
      <c r="A191" s="40"/>
      <c r="B191" s="41"/>
      <c r="C191" s="42"/>
      <c r="D191" s="227" t="s">
        <v>157</v>
      </c>
      <c r="E191" s="42"/>
      <c r="F191" s="228" t="s">
        <v>516</v>
      </c>
      <c r="G191" s="42"/>
      <c r="H191" s="42"/>
      <c r="I191" s="229"/>
      <c r="J191" s="42"/>
      <c r="K191" s="42"/>
      <c r="L191" s="46"/>
      <c r="M191" s="230"/>
      <c r="N191" s="231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157</v>
      </c>
      <c r="AU191" s="19" t="s">
        <v>84</v>
      </c>
    </row>
    <row r="192" s="13" customFormat="1">
      <c r="A192" s="13"/>
      <c r="B192" s="232"/>
      <c r="C192" s="233"/>
      <c r="D192" s="234" t="s">
        <v>159</v>
      </c>
      <c r="E192" s="235" t="s">
        <v>19</v>
      </c>
      <c r="F192" s="236" t="s">
        <v>160</v>
      </c>
      <c r="G192" s="233"/>
      <c r="H192" s="235" t="s">
        <v>19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159</v>
      </c>
      <c r="AU192" s="242" t="s">
        <v>84</v>
      </c>
      <c r="AV192" s="13" t="s">
        <v>82</v>
      </c>
      <c r="AW192" s="13" t="s">
        <v>37</v>
      </c>
      <c r="AX192" s="13" t="s">
        <v>75</v>
      </c>
      <c r="AY192" s="242" t="s">
        <v>148</v>
      </c>
    </row>
    <row r="193" s="13" customFormat="1">
      <c r="A193" s="13"/>
      <c r="B193" s="232"/>
      <c r="C193" s="233"/>
      <c r="D193" s="234" t="s">
        <v>159</v>
      </c>
      <c r="E193" s="235" t="s">
        <v>19</v>
      </c>
      <c r="F193" s="236" t="s">
        <v>988</v>
      </c>
      <c r="G193" s="233"/>
      <c r="H193" s="235" t="s">
        <v>19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159</v>
      </c>
      <c r="AU193" s="242" t="s">
        <v>84</v>
      </c>
      <c r="AV193" s="13" t="s">
        <v>82</v>
      </c>
      <c r="AW193" s="13" t="s">
        <v>37</v>
      </c>
      <c r="AX193" s="13" t="s">
        <v>75</v>
      </c>
      <c r="AY193" s="242" t="s">
        <v>148</v>
      </c>
    </row>
    <row r="194" s="14" customFormat="1">
      <c r="A194" s="14"/>
      <c r="B194" s="243"/>
      <c r="C194" s="244"/>
      <c r="D194" s="234" t="s">
        <v>159</v>
      </c>
      <c r="E194" s="245" t="s">
        <v>19</v>
      </c>
      <c r="F194" s="246" t="s">
        <v>169</v>
      </c>
      <c r="G194" s="244"/>
      <c r="H194" s="247">
        <v>3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159</v>
      </c>
      <c r="AU194" s="253" t="s">
        <v>84</v>
      </c>
      <c r="AV194" s="14" t="s">
        <v>84</v>
      </c>
      <c r="AW194" s="14" t="s">
        <v>37</v>
      </c>
      <c r="AX194" s="14" t="s">
        <v>82</v>
      </c>
      <c r="AY194" s="253" t="s">
        <v>148</v>
      </c>
    </row>
    <row r="195" s="2" customFormat="1" ht="16.5" customHeight="1">
      <c r="A195" s="40"/>
      <c r="B195" s="41"/>
      <c r="C195" s="254" t="s">
        <v>283</v>
      </c>
      <c r="D195" s="254" t="s">
        <v>167</v>
      </c>
      <c r="E195" s="255" t="s">
        <v>518</v>
      </c>
      <c r="F195" s="256" t="s">
        <v>519</v>
      </c>
      <c r="G195" s="257" t="s">
        <v>268</v>
      </c>
      <c r="H195" s="258">
        <v>3</v>
      </c>
      <c r="I195" s="259"/>
      <c r="J195" s="260">
        <f>ROUND(I195*H195,2)</f>
        <v>0</v>
      </c>
      <c r="K195" s="256" t="s">
        <v>269</v>
      </c>
      <c r="L195" s="261"/>
      <c r="M195" s="262" t="s">
        <v>19</v>
      </c>
      <c r="N195" s="263" t="s">
        <v>46</v>
      </c>
      <c r="O195" s="86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5" t="s">
        <v>183</v>
      </c>
      <c r="AT195" s="225" t="s">
        <v>167</v>
      </c>
      <c r="AU195" s="225" t="s">
        <v>84</v>
      </c>
      <c r="AY195" s="19" t="s">
        <v>148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9" t="s">
        <v>82</v>
      </c>
      <c r="BK195" s="226">
        <f>ROUND(I195*H195,2)</f>
        <v>0</v>
      </c>
      <c r="BL195" s="19" t="s">
        <v>175</v>
      </c>
      <c r="BM195" s="225" t="s">
        <v>989</v>
      </c>
    </row>
    <row r="196" s="13" customFormat="1">
      <c r="A196" s="13"/>
      <c r="B196" s="232"/>
      <c r="C196" s="233"/>
      <c r="D196" s="234" t="s">
        <v>159</v>
      </c>
      <c r="E196" s="235" t="s">
        <v>19</v>
      </c>
      <c r="F196" s="236" t="s">
        <v>160</v>
      </c>
      <c r="G196" s="233"/>
      <c r="H196" s="235" t="s">
        <v>19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159</v>
      </c>
      <c r="AU196" s="242" t="s">
        <v>84</v>
      </c>
      <c r="AV196" s="13" t="s">
        <v>82</v>
      </c>
      <c r="AW196" s="13" t="s">
        <v>37</v>
      </c>
      <c r="AX196" s="13" t="s">
        <v>75</v>
      </c>
      <c r="AY196" s="242" t="s">
        <v>148</v>
      </c>
    </row>
    <row r="197" s="13" customFormat="1">
      <c r="A197" s="13"/>
      <c r="B197" s="232"/>
      <c r="C197" s="233"/>
      <c r="D197" s="234" t="s">
        <v>159</v>
      </c>
      <c r="E197" s="235" t="s">
        <v>19</v>
      </c>
      <c r="F197" s="236" t="s">
        <v>988</v>
      </c>
      <c r="G197" s="233"/>
      <c r="H197" s="235" t="s">
        <v>19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159</v>
      </c>
      <c r="AU197" s="242" t="s">
        <v>84</v>
      </c>
      <c r="AV197" s="13" t="s">
        <v>82</v>
      </c>
      <c r="AW197" s="13" t="s">
        <v>37</v>
      </c>
      <c r="AX197" s="13" t="s">
        <v>75</v>
      </c>
      <c r="AY197" s="242" t="s">
        <v>148</v>
      </c>
    </row>
    <row r="198" s="14" customFormat="1">
      <c r="A198" s="14"/>
      <c r="B198" s="243"/>
      <c r="C198" s="244"/>
      <c r="D198" s="234" t="s">
        <v>159</v>
      </c>
      <c r="E198" s="245" t="s">
        <v>19</v>
      </c>
      <c r="F198" s="246" t="s">
        <v>169</v>
      </c>
      <c r="G198" s="244"/>
      <c r="H198" s="247">
        <v>3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159</v>
      </c>
      <c r="AU198" s="253" t="s">
        <v>84</v>
      </c>
      <c r="AV198" s="14" t="s">
        <v>84</v>
      </c>
      <c r="AW198" s="14" t="s">
        <v>37</v>
      </c>
      <c r="AX198" s="14" t="s">
        <v>82</v>
      </c>
      <c r="AY198" s="253" t="s">
        <v>148</v>
      </c>
    </row>
    <row r="199" s="2" customFormat="1" ht="16.5" customHeight="1">
      <c r="A199" s="40"/>
      <c r="B199" s="41"/>
      <c r="C199" s="214" t="s">
        <v>290</v>
      </c>
      <c r="D199" s="214" t="s">
        <v>150</v>
      </c>
      <c r="E199" s="215" t="s">
        <v>521</v>
      </c>
      <c r="F199" s="216" t="s">
        <v>522</v>
      </c>
      <c r="G199" s="217" t="s">
        <v>268</v>
      </c>
      <c r="H199" s="218">
        <v>7</v>
      </c>
      <c r="I199" s="219"/>
      <c r="J199" s="220">
        <f>ROUND(I199*H199,2)</f>
        <v>0</v>
      </c>
      <c r="K199" s="216" t="s">
        <v>154</v>
      </c>
      <c r="L199" s="46"/>
      <c r="M199" s="221" t="s">
        <v>19</v>
      </c>
      <c r="N199" s="222" t="s">
        <v>46</v>
      </c>
      <c r="O199" s="86"/>
      <c r="P199" s="223">
        <f>O199*H199</f>
        <v>0</v>
      </c>
      <c r="Q199" s="223">
        <v>0.00132</v>
      </c>
      <c r="R199" s="223">
        <f>Q199*H199</f>
        <v>0.0092399999999999999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175</v>
      </c>
      <c r="AT199" s="225" t="s">
        <v>150</v>
      </c>
      <c r="AU199" s="225" t="s">
        <v>84</v>
      </c>
      <c r="AY199" s="19" t="s">
        <v>148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82</v>
      </c>
      <c r="BK199" s="226">
        <f>ROUND(I199*H199,2)</f>
        <v>0</v>
      </c>
      <c r="BL199" s="19" t="s">
        <v>175</v>
      </c>
      <c r="BM199" s="225" t="s">
        <v>990</v>
      </c>
    </row>
    <row r="200" s="2" customFormat="1">
      <c r="A200" s="40"/>
      <c r="B200" s="41"/>
      <c r="C200" s="42"/>
      <c r="D200" s="227" t="s">
        <v>157</v>
      </c>
      <c r="E200" s="42"/>
      <c r="F200" s="228" t="s">
        <v>524</v>
      </c>
      <c r="G200" s="42"/>
      <c r="H200" s="42"/>
      <c r="I200" s="229"/>
      <c r="J200" s="42"/>
      <c r="K200" s="42"/>
      <c r="L200" s="46"/>
      <c r="M200" s="230"/>
      <c r="N200" s="231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157</v>
      </c>
      <c r="AU200" s="19" t="s">
        <v>84</v>
      </c>
    </row>
    <row r="201" s="13" customFormat="1">
      <c r="A201" s="13"/>
      <c r="B201" s="232"/>
      <c r="C201" s="233"/>
      <c r="D201" s="234" t="s">
        <v>159</v>
      </c>
      <c r="E201" s="235" t="s">
        <v>19</v>
      </c>
      <c r="F201" s="236" t="s">
        <v>525</v>
      </c>
      <c r="G201" s="233"/>
      <c r="H201" s="235" t="s">
        <v>19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159</v>
      </c>
      <c r="AU201" s="242" t="s">
        <v>84</v>
      </c>
      <c r="AV201" s="13" t="s">
        <v>82</v>
      </c>
      <c r="AW201" s="13" t="s">
        <v>37</v>
      </c>
      <c r="AX201" s="13" t="s">
        <v>75</v>
      </c>
      <c r="AY201" s="242" t="s">
        <v>148</v>
      </c>
    </row>
    <row r="202" s="14" customFormat="1">
      <c r="A202" s="14"/>
      <c r="B202" s="243"/>
      <c r="C202" s="244"/>
      <c r="D202" s="234" t="s">
        <v>159</v>
      </c>
      <c r="E202" s="245" t="s">
        <v>19</v>
      </c>
      <c r="F202" s="246" t="s">
        <v>201</v>
      </c>
      <c r="G202" s="244"/>
      <c r="H202" s="247">
        <v>7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159</v>
      </c>
      <c r="AU202" s="253" t="s">
        <v>84</v>
      </c>
      <c r="AV202" s="14" t="s">
        <v>84</v>
      </c>
      <c r="AW202" s="14" t="s">
        <v>37</v>
      </c>
      <c r="AX202" s="14" t="s">
        <v>82</v>
      </c>
      <c r="AY202" s="253" t="s">
        <v>148</v>
      </c>
    </row>
    <row r="203" s="2" customFormat="1" ht="16.5" customHeight="1">
      <c r="A203" s="40"/>
      <c r="B203" s="41"/>
      <c r="C203" s="254" t="s">
        <v>7</v>
      </c>
      <c r="D203" s="254" t="s">
        <v>167</v>
      </c>
      <c r="E203" s="255" t="s">
        <v>526</v>
      </c>
      <c r="F203" s="256" t="s">
        <v>527</v>
      </c>
      <c r="G203" s="257" t="s">
        <v>268</v>
      </c>
      <c r="H203" s="258">
        <v>7</v>
      </c>
      <c r="I203" s="259"/>
      <c r="J203" s="260">
        <f>ROUND(I203*H203,2)</f>
        <v>0</v>
      </c>
      <c r="K203" s="256" t="s">
        <v>269</v>
      </c>
      <c r="L203" s="261"/>
      <c r="M203" s="262" t="s">
        <v>19</v>
      </c>
      <c r="N203" s="263" t="s">
        <v>46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183</v>
      </c>
      <c r="AT203" s="225" t="s">
        <v>167</v>
      </c>
      <c r="AU203" s="225" t="s">
        <v>84</v>
      </c>
      <c r="AY203" s="19" t="s">
        <v>148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82</v>
      </c>
      <c r="BK203" s="226">
        <f>ROUND(I203*H203,2)</f>
        <v>0</v>
      </c>
      <c r="BL203" s="19" t="s">
        <v>175</v>
      </c>
      <c r="BM203" s="225" t="s">
        <v>991</v>
      </c>
    </row>
    <row r="204" s="13" customFormat="1">
      <c r="A204" s="13"/>
      <c r="B204" s="232"/>
      <c r="C204" s="233"/>
      <c r="D204" s="234" t="s">
        <v>159</v>
      </c>
      <c r="E204" s="235" t="s">
        <v>19</v>
      </c>
      <c r="F204" s="236" t="s">
        <v>529</v>
      </c>
      <c r="G204" s="233"/>
      <c r="H204" s="235" t="s">
        <v>19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159</v>
      </c>
      <c r="AU204" s="242" t="s">
        <v>84</v>
      </c>
      <c r="AV204" s="13" t="s">
        <v>82</v>
      </c>
      <c r="AW204" s="13" t="s">
        <v>37</v>
      </c>
      <c r="AX204" s="13" t="s">
        <v>75</v>
      </c>
      <c r="AY204" s="242" t="s">
        <v>148</v>
      </c>
    </row>
    <row r="205" s="14" customFormat="1">
      <c r="A205" s="14"/>
      <c r="B205" s="243"/>
      <c r="C205" s="244"/>
      <c r="D205" s="234" t="s">
        <v>159</v>
      </c>
      <c r="E205" s="245" t="s">
        <v>19</v>
      </c>
      <c r="F205" s="246" t="s">
        <v>201</v>
      </c>
      <c r="G205" s="244"/>
      <c r="H205" s="247">
        <v>7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159</v>
      </c>
      <c r="AU205" s="253" t="s">
        <v>84</v>
      </c>
      <c r="AV205" s="14" t="s">
        <v>84</v>
      </c>
      <c r="AW205" s="14" t="s">
        <v>37</v>
      </c>
      <c r="AX205" s="14" t="s">
        <v>82</v>
      </c>
      <c r="AY205" s="253" t="s">
        <v>148</v>
      </c>
    </row>
    <row r="206" s="2" customFormat="1" ht="16.5" customHeight="1">
      <c r="A206" s="40"/>
      <c r="B206" s="41"/>
      <c r="C206" s="214" t="s">
        <v>306</v>
      </c>
      <c r="D206" s="214" t="s">
        <v>150</v>
      </c>
      <c r="E206" s="215" t="s">
        <v>530</v>
      </c>
      <c r="F206" s="216" t="s">
        <v>531</v>
      </c>
      <c r="G206" s="217" t="s">
        <v>532</v>
      </c>
      <c r="H206" s="218">
        <v>1</v>
      </c>
      <c r="I206" s="219"/>
      <c r="J206" s="220">
        <f>ROUND(I206*H206,2)</f>
        <v>0</v>
      </c>
      <c r="K206" s="216" t="s">
        <v>269</v>
      </c>
      <c r="L206" s="46"/>
      <c r="M206" s="221" t="s">
        <v>19</v>
      </c>
      <c r="N206" s="222" t="s">
        <v>46</v>
      </c>
      <c r="O206" s="86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5" t="s">
        <v>175</v>
      </c>
      <c r="AT206" s="225" t="s">
        <v>150</v>
      </c>
      <c r="AU206" s="225" t="s">
        <v>84</v>
      </c>
      <c r="AY206" s="19" t="s">
        <v>148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9" t="s">
        <v>82</v>
      </c>
      <c r="BK206" s="226">
        <f>ROUND(I206*H206,2)</f>
        <v>0</v>
      </c>
      <c r="BL206" s="19" t="s">
        <v>175</v>
      </c>
      <c r="BM206" s="225" t="s">
        <v>992</v>
      </c>
    </row>
    <row r="207" s="14" customFormat="1">
      <c r="A207" s="14"/>
      <c r="B207" s="243"/>
      <c r="C207" s="244"/>
      <c r="D207" s="234" t="s">
        <v>159</v>
      </c>
      <c r="E207" s="245" t="s">
        <v>19</v>
      </c>
      <c r="F207" s="246" t="s">
        <v>82</v>
      </c>
      <c r="G207" s="244"/>
      <c r="H207" s="247">
        <v>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159</v>
      </c>
      <c r="AU207" s="253" t="s">
        <v>84</v>
      </c>
      <c r="AV207" s="14" t="s">
        <v>84</v>
      </c>
      <c r="AW207" s="14" t="s">
        <v>37</v>
      </c>
      <c r="AX207" s="14" t="s">
        <v>82</v>
      </c>
      <c r="AY207" s="253" t="s">
        <v>148</v>
      </c>
    </row>
    <row r="208" s="13" customFormat="1">
      <c r="A208" s="13"/>
      <c r="B208" s="232"/>
      <c r="C208" s="233"/>
      <c r="D208" s="234" t="s">
        <v>159</v>
      </c>
      <c r="E208" s="235" t="s">
        <v>19</v>
      </c>
      <c r="F208" s="236" t="s">
        <v>534</v>
      </c>
      <c r="G208" s="233"/>
      <c r="H208" s="235" t="s">
        <v>19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159</v>
      </c>
      <c r="AU208" s="242" t="s">
        <v>84</v>
      </c>
      <c r="AV208" s="13" t="s">
        <v>82</v>
      </c>
      <c r="AW208" s="13" t="s">
        <v>37</v>
      </c>
      <c r="AX208" s="13" t="s">
        <v>75</v>
      </c>
      <c r="AY208" s="242" t="s">
        <v>148</v>
      </c>
    </row>
    <row r="209" s="13" customFormat="1">
      <c r="A209" s="13"/>
      <c r="B209" s="232"/>
      <c r="C209" s="233"/>
      <c r="D209" s="234" t="s">
        <v>159</v>
      </c>
      <c r="E209" s="235" t="s">
        <v>19</v>
      </c>
      <c r="F209" s="236" t="s">
        <v>993</v>
      </c>
      <c r="G209" s="233"/>
      <c r="H209" s="235" t="s">
        <v>19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159</v>
      </c>
      <c r="AU209" s="242" t="s">
        <v>84</v>
      </c>
      <c r="AV209" s="13" t="s">
        <v>82</v>
      </c>
      <c r="AW209" s="13" t="s">
        <v>37</v>
      </c>
      <c r="AX209" s="13" t="s">
        <v>75</v>
      </c>
      <c r="AY209" s="242" t="s">
        <v>148</v>
      </c>
    </row>
    <row r="210" s="13" customFormat="1">
      <c r="A210" s="13"/>
      <c r="B210" s="232"/>
      <c r="C210" s="233"/>
      <c r="D210" s="234" t="s">
        <v>159</v>
      </c>
      <c r="E210" s="235" t="s">
        <v>19</v>
      </c>
      <c r="F210" s="236" t="s">
        <v>536</v>
      </c>
      <c r="G210" s="233"/>
      <c r="H210" s="235" t="s">
        <v>19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159</v>
      </c>
      <c r="AU210" s="242" t="s">
        <v>84</v>
      </c>
      <c r="AV210" s="13" t="s">
        <v>82</v>
      </c>
      <c r="AW210" s="13" t="s">
        <v>37</v>
      </c>
      <c r="AX210" s="13" t="s">
        <v>75</v>
      </c>
      <c r="AY210" s="242" t="s">
        <v>148</v>
      </c>
    </row>
    <row r="211" s="13" customFormat="1">
      <c r="A211" s="13"/>
      <c r="B211" s="232"/>
      <c r="C211" s="233"/>
      <c r="D211" s="234" t="s">
        <v>159</v>
      </c>
      <c r="E211" s="235" t="s">
        <v>19</v>
      </c>
      <c r="F211" s="236" t="s">
        <v>537</v>
      </c>
      <c r="G211" s="233"/>
      <c r="H211" s="235" t="s">
        <v>19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159</v>
      </c>
      <c r="AU211" s="242" t="s">
        <v>84</v>
      </c>
      <c r="AV211" s="13" t="s">
        <v>82</v>
      </c>
      <c r="AW211" s="13" t="s">
        <v>37</v>
      </c>
      <c r="AX211" s="13" t="s">
        <v>75</v>
      </c>
      <c r="AY211" s="242" t="s">
        <v>148</v>
      </c>
    </row>
    <row r="212" s="13" customFormat="1">
      <c r="A212" s="13"/>
      <c r="B212" s="232"/>
      <c r="C212" s="233"/>
      <c r="D212" s="234" t="s">
        <v>159</v>
      </c>
      <c r="E212" s="235" t="s">
        <v>19</v>
      </c>
      <c r="F212" s="236" t="s">
        <v>538</v>
      </c>
      <c r="G212" s="233"/>
      <c r="H212" s="235" t="s">
        <v>19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159</v>
      </c>
      <c r="AU212" s="242" t="s">
        <v>84</v>
      </c>
      <c r="AV212" s="13" t="s">
        <v>82</v>
      </c>
      <c r="AW212" s="13" t="s">
        <v>37</v>
      </c>
      <c r="AX212" s="13" t="s">
        <v>75</v>
      </c>
      <c r="AY212" s="242" t="s">
        <v>148</v>
      </c>
    </row>
    <row r="213" s="2" customFormat="1" ht="16.5" customHeight="1">
      <c r="A213" s="40"/>
      <c r="B213" s="41"/>
      <c r="C213" s="254" t="s">
        <v>311</v>
      </c>
      <c r="D213" s="254" t="s">
        <v>167</v>
      </c>
      <c r="E213" s="255" t="s">
        <v>994</v>
      </c>
      <c r="F213" s="256" t="s">
        <v>995</v>
      </c>
      <c r="G213" s="257" t="s">
        <v>532</v>
      </c>
      <c r="H213" s="258">
        <v>1</v>
      </c>
      <c r="I213" s="259"/>
      <c r="J213" s="260">
        <f>ROUND(I213*H213,2)</f>
        <v>0</v>
      </c>
      <c r="K213" s="256" t="s">
        <v>269</v>
      </c>
      <c r="L213" s="261"/>
      <c r="M213" s="262" t="s">
        <v>19</v>
      </c>
      <c r="N213" s="263" t="s">
        <v>46</v>
      </c>
      <c r="O213" s="86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5" t="s">
        <v>183</v>
      </c>
      <c r="AT213" s="225" t="s">
        <v>167</v>
      </c>
      <c r="AU213" s="225" t="s">
        <v>84</v>
      </c>
      <c r="AY213" s="19" t="s">
        <v>148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9" t="s">
        <v>82</v>
      </c>
      <c r="BK213" s="226">
        <f>ROUND(I213*H213,2)</f>
        <v>0</v>
      </c>
      <c r="BL213" s="19" t="s">
        <v>175</v>
      </c>
      <c r="BM213" s="225" t="s">
        <v>996</v>
      </c>
    </row>
    <row r="214" s="14" customFormat="1">
      <c r="A214" s="14"/>
      <c r="B214" s="243"/>
      <c r="C214" s="244"/>
      <c r="D214" s="234" t="s">
        <v>159</v>
      </c>
      <c r="E214" s="245" t="s">
        <v>19</v>
      </c>
      <c r="F214" s="246" t="s">
        <v>82</v>
      </c>
      <c r="G214" s="244"/>
      <c r="H214" s="247">
        <v>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159</v>
      </c>
      <c r="AU214" s="253" t="s">
        <v>84</v>
      </c>
      <c r="AV214" s="14" t="s">
        <v>84</v>
      </c>
      <c r="AW214" s="14" t="s">
        <v>37</v>
      </c>
      <c r="AX214" s="14" t="s">
        <v>82</v>
      </c>
      <c r="AY214" s="253" t="s">
        <v>148</v>
      </c>
    </row>
    <row r="215" s="13" customFormat="1">
      <c r="A215" s="13"/>
      <c r="B215" s="232"/>
      <c r="C215" s="233"/>
      <c r="D215" s="234" t="s">
        <v>159</v>
      </c>
      <c r="E215" s="235" t="s">
        <v>19</v>
      </c>
      <c r="F215" s="236" t="s">
        <v>534</v>
      </c>
      <c r="G215" s="233"/>
      <c r="H215" s="235" t="s">
        <v>19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159</v>
      </c>
      <c r="AU215" s="242" t="s">
        <v>84</v>
      </c>
      <c r="AV215" s="13" t="s">
        <v>82</v>
      </c>
      <c r="AW215" s="13" t="s">
        <v>37</v>
      </c>
      <c r="AX215" s="13" t="s">
        <v>75</v>
      </c>
      <c r="AY215" s="242" t="s">
        <v>148</v>
      </c>
    </row>
    <row r="216" s="13" customFormat="1">
      <c r="A216" s="13"/>
      <c r="B216" s="232"/>
      <c r="C216" s="233"/>
      <c r="D216" s="234" t="s">
        <v>159</v>
      </c>
      <c r="E216" s="235" t="s">
        <v>19</v>
      </c>
      <c r="F216" s="236" t="s">
        <v>997</v>
      </c>
      <c r="G216" s="233"/>
      <c r="H216" s="235" t="s">
        <v>19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159</v>
      </c>
      <c r="AU216" s="242" t="s">
        <v>84</v>
      </c>
      <c r="AV216" s="13" t="s">
        <v>82</v>
      </c>
      <c r="AW216" s="13" t="s">
        <v>37</v>
      </c>
      <c r="AX216" s="13" t="s">
        <v>75</v>
      </c>
      <c r="AY216" s="242" t="s">
        <v>148</v>
      </c>
    </row>
    <row r="217" s="13" customFormat="1">
      <c r="A217" s="13"/>
      <c r="B217" s="232"/>
      <c r="C217" s="233"/>
      <c r="D217" s="234" t="s">
        <v>159</v>
      </c>
      <c r="E217" s="235" t="s">
        <v>19</v>
      </c>
      <c r="F217" s="236" t="s">
        <v>998</v>
      </c>
      <c r="G217" s="233"/>
      <c r="H217" s="235" t="s">
        <v>19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159</v>
      </c>
      <c r="AU217" s="242" t="s">
        <v>84</v>
      </c>
      <c r="AV217" s="13" t="s">
        <v>82</v>
      </c>
      <c r="AW217" s="13" t="s">
        <v>37</v>
      </c>
      <c r="AX217" s="13" t="s">
        <v>75</v>
      </c>
      <c r="AY217" s="242" t="s">
        <v>148</v>
      </c>
    </row>
    <row r="218" s="13" customFormat="1">
      <c r="A218" s="13"/>
      <c r="B218" s="232"/>
      <c r="C218" s="233"/>
      <c r="D218" s="234" t="s">
        <v>159</v>
      </c>
      <c r="E218" s="235" t="s">
        <v>19</v>
      </c>
      <c r="F218" s="236" t="s">
        <v>563</v>
      </c>
      <c r="G218" s="233"/>
      <c r="H218" s="235" t="s">
        <v>19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159</v>
      </c>
      <c r="AU218" s="242" t="s">
        <v>84</v>
      </c>
      <c r="AV218" s="13" t="s">
        <v>82</v>
      </c>
      <c r="AW218" s="13" t="s">
        <v>37</v>
      </c>
      <c r="AX218" s="13" t="s">
        <v>75</v>
      </c>
      <c r="AY218" s="242" t="s">
        <v>148</v>
      </c>
    </row>
    <row r="219" s="13" customFormat="1">
      <c r="A219" s="13"/>
      <c r="B219" s="232"/>
      <c r="C219" s="233"/>
      <c r="D219" s="234" t="s">
        <v>159</v>
      </c>
      <c r="E219" s="235" t="s">
        <v>19</v>
      </c>
      <c r="F219" s="236" t="s">
        <v>549</v>
      </c>
      <c r="G219" s="233"/>
      <c r="H219" s="235" t="s">
        <v>19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159</v>
      </c>
      <c r="AU219" s="242" t="s">
        <v>84</v>
      </c>
      <c r="AV219" s="13" t="s">
        <v>82</v>
      </c>
      <c r="AW219" s="13" t="s">
        <v>37</v>
      </c>
      <c r="AX219" s="13" t="s">
        <v>75</v>
      </c>
      <c r="AY219" s="242" t="s">
        <v>148</v>
      </c>
    </row>
    <row r="220" s="13" customFormat="1">
      <c r="A220" s="13"/>
      <c r="B220" s="232"/>
      <c r="C220" s="233"/>
      <c r="D220" s="234" t="s">
        <v>159</v>
      </c>
      <c r="E220" s="235" t="s">
        <v>19</v>
      </c>
      <c r="F220" s="236" t="s">
        <v>564</v>
      </c>
      <c r="G220" s="233"/>
      <c r="H220" s="235" t="s">
        <v>19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159</v>
      </c>
      <c r="AU220" s="242" t="s">
        <v>84</v>
      </c>
      <c r="AV220" s="13" t="s">
        <v>82</v>
      </c>
      <c r="AW220" s="13" t="s">
        <v>37</v>
      </c>
      <c r="AX220" s="13" t="s">
        <v>75</v>
      </c>
      <c r="AY220" s="242" t="s">
        <v>148</v>
      </c>
    </row>
    <row r="221" s="13" customFormat="1">
      <c r="A221" s="13"/>
      <c r="B221" s="232"/>
      <c r="C221" s="233"/>
      <c r="D221" s="234" t="s">
        <v>159</v>
      </c>
      <c r="E221" s="235" t="s">
        <v>19</v>
      </c>
      <c r="F221" s="236" t="s">
        <v>565</v>
      </c>
      <c r="G221" s="233"/>
      <c r="H221" s="235" t="s">
        <v>19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159</v>
      </c>
      <c r="AU221" s="242" t="s">
        <v>84</v>
      </c>
      <c r="AV221" s="13" t="s">
        <v>82</v>
      </c>
      <c r="AW221" s="13" t="s">
        <v>37</v>
      </c>
      <c r="AX221" s="13" t="s">
        <v>75</v>
      </c>
      <c r="AY221" s="242" t="s">
        <v>148</v>
      </c>
    </row>
    <row r="222" s="13" customFormat="1">
      <c r="A222" s="13"/>
      <c r="B222" s="232"/>
      <c r="C222" s="233"/>
      <c r="D222" s="234" t="s">
        <v>159</v>
      </c>
      <c r="E222" s="235" t="s">
        <v>19</v>
      </c>
      <c r="F222" s="236" t="s">
        <v>566</v>
      </c>
      <c r="G222" s="233"/>
      <c r="H222" s="235" t="s">
        <v>19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159</v>
      </c>
      <c r="AU222" s="242" t="s">
        <v>84</v>
      </c>
      <c r="AV222" s="13" t="s">
        <v>82</v>
      </c>
      <c r="AW222" s="13" t="s">
        <v>37</v>
      </c>
      <c r="AX222" s="13" t="s">
        <v>75</v>
      </c>
      <c r="AY222" s="242" t="s">
        <v>148</v>
      </c>
    </row>
    <row r="223" s="13" customFormat="1">
      <c r="A223" s="13"/>
      <c r="B223" s="232"/>
      <c r="C223" s="233"/>
      <c r="D223" s="234" t="s">
        <v>159</v>
      </c>
      <c r="E223" s="235" t="s">
        <v>19</v>
      </c>
      <c r="F223" s="236" t="s">
        <v>999</v>
      </c>
      <c r="G223" s="233"/>
      <c r="H223" s="235" t="s">
        <v>19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159</v>
      </c>
      <c r="AU223" s="242" t="s">
        <v>84</v>
      </c>
      <c r="AV223" s="13" t="s">
        <v>82</v>
      </c>
      <c r="AW223" s="13" t="s">
        <v>37</v>
      </c>
      <c r="AX223" s="13" t="s">
        <v>75</v>
      </c>
      <c r="AY223" s="242" t="s">
        <v>148</v>
      </c>
    </row>
    <row r="224" s="13" customFormat="1">
      <c r="A224" s="13"/>
      <c r="B224" s="232"/>
      <c r="C224" s="233"/>
      <c r="D224" s="234" t="s">
        <v>159</v>
      </c>
      <c r="E224" s="235" t="s">
        <v>19</v>
      </c>
      <c r="F224" s="236" t="s">
        <v>568</v>
      </c>
      <c r="G224" s="233"/>
      <c r="H224" s="235" t="s">
        <v>19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159</v>
      </c>
      <c r="AU224" s="242" t="s">
        <v>84</v>
      </c>
      <c r="AV224" s="13" t="s">
        <v>82</v>
      </c>
      <c r="AW224" s="13" t="s">
        <v>37</v>
      </c>
      <c r="AX224" s="13" t="s">
        <v>75</v>
      </c>
      <c r="AY224" s="242" t="s">
        <v>148</v>
      </c>
    </row>
    <row r="225" s="13" customFormat="1">
      <c r="A225" s="13"/>
      <c r="B225" s="232"/>
      <c r="C225" s="233"/>
      <c r="D225" s="234" t="s">
        <v>159</v>
      </c>
      <c r="E225" s="235" t="s">
        <v>19</v>
      </c>
      <c r="F225" s="236" t="s">
        <v>569</v>
      </c>
      <c r="G225" s="233"/>
      <c r="H225" s="235" t="s">
        <v>19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159</v>
      </c>
      <c r="AU225" s="242" t="s">
        <v>84</v>
      </c>
      <c r="AV225" s="13" t="s">
        <v>82</v>
      </c>
      <c r="AW225" s="13" t="s">
        <v>37</v>
      </c>
      <c r="AX225" s="13" t="s">
        <v>75</v>
      </c>
      <c r="AY225" s="242" t="s">
        <v>148</v>
      </c>
    </row>
    <row r="226" s="13" customFormat="1">
      <c r="A226" s="13"/>
      <c r="B226" s="232"/>
      <c r="C226" s="233"/>
      <c r="D226" s="234" t="s">
        <v>159</v>
      </c>
      <c r="E226" s="235" t="s">
        <v>19</v>
      </c>
      <c r="F226" s="236" t="s">
        <v>570</v>
      </c>
      <c r="G226" s="233"/>
      <c r="H226" s="235" t="s">
        <v>19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159</v>
      </c>
      <c r="AU226" s="242" t="s">
        <v>84</v>
      </c>
      <c r="AV226" s="13" t="s">
        <v>82</v>
      </c>
      <c r="AW226" s="13" t="s">
        <v>37</v>
      </c>
      <c r="AX226" s="13" t="s">
        <v>75</v>
      </c>
      <c r="AY226" s="242" t="s">
        <v>148</v>
      </c>
    </row>
    <row r="227" s="13" customFormat="1">
      <c r="A227" s="13"/>
      <c r="B227" s="232"/>
      <c r="C227" s="233"/>
      <c r="D227" s="234" t="s">
        <v>159</v>
      </c>
      <c r="E227" s="235" t="s">
        <v>19</v>
      </c>
      <c r="F227" s="236" t="s">
        <v>571</v>
      </c>
      <c r="G227" s="233"/>
      <c r="H227" s="235" t="s">
        <v>19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159</v>
      </c>
      <c r="AU227" s="242" t="s">
        <v>84</v>
      </c>
      <c r="AV227" s="13" t="s">
        <v>82</v>
      </c>
      <c r="AW227" s="13" t="s">
        <v>37</v>
      </c>
      <c r="AX227" s="13" t="s">
        <v>75</v>
      </c>
      <c r="AY227" s="242" t="s">
        <v>148</v>
      </c>
    </row>
    <row r="228" s="13" customFormat="1">
      <c r="A228" s="13"/>
      <c r="B228" s="232"/>
      <c r="C228" s="233"/>
      <c r="D228" s="234" t="s">
        <v>159</v>
      </c>
      <c r="E228" s="235" t="s">
        <v>19</v>
      </c>
      <c r="F228" s="236" t="s">
        <v>572</v>
      </c>
      <c r="G228" s="233"/>
      <c r="H228" s="235" t="s">
        <v>19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159</v>
      </c>
      <c r="AU228" s="242" t="s">
        <v>84</v>
      </c>
      <c r="AV228" s="13" t="s">
        <v>82</v>
      </c>
      <c r="AW228" s="13" t="s">
        <v>37</v>
      </c>
      <c r="AX228" s="13" t="s">
        <v>75</v>
      </c>
      <c r="AY228" s="242" t="s">
        <v>148</v>
      </c>
    </row>
    <row r="229" s="13" customFormat="1">
      <c r="A229" s="13"/>
      <c r="B229" s="232"/>
      <c r="C229" s="233"/>
      <c r="D229" s="234" t="s">
        <v>159</v>
      </c>
      <c r="E229" s="235" t="s">
        <v>19</v>
      </c>
      <c r="F229" s="236" t="s">
        <v>573</v>
      </c>
      <c r="G229" s="233"/>
      <c r="H229" s="235" t="s">
        <v>19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159</v>
      </c>
      <c r="AU229" s="242" t="s">
        <v>84</v>
      </c>
      <c r="AV229" s="13" t="s">
        <v>82</v>
      </c>
      <c r="AW229" s="13" t="s">
        <v>37</v>
      </c>
      <c r="AX229" s="13" t="s">
        <v>75</v>
      </c>
      <c r="AY229" s="242" t="s">
        <v>148</v>
      </c>
    </row>
    <row r="230" s="13" customFormat="1">
      <c r="A230" s="13"/>
      <c r="B230" s="232"/>
      <c r="C230" s="233"/>
      <c r="D230" s="234" t="s">
        <v>159</v>
      </c>
      <c r="E230" s="235" t="s">
        <v>19</v>
      </c>
      <c r="F230" s="236" t="s">
        <v>574</v>
      </c>
      <c r="G230" s="233"/>
      <c r="H230" s="235" t="s">
        <v>19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159</v>
      </c>
      <c r="AU230" s="242" t="s">
        <v>84</v>
      </c>
      <c r="AV230" s="13" t="s">
        <v>82</v>
      </c>
      <c r="AW230" s="13" t="s">
        <v>37</v>
      </c>
      <c r="AX230" s="13" t="s">
        <v>75</v>
      </c>
      <c r="AY230" s="242" t="s">
        <v>148</v>
      </c>
    </row>
    <row r="231" s="13" customFormat="1">
      <c r="A231" s="13"/>
      <c r="B231" s="232"/>
      <c r="C231" s="233"/>
      <c r="D231" s="234" t="s">
        <v>159</v>
      </c>
      <c r="E231" s="235" t="s">
        <v>19</v>
      </c>
      <c r="F231" s="236" t="s">
        <v>576</v>
      </c>
      <c r="G231" s="233"/>
      <c r="H231" s="235" t="s">
        <v>19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159</v>
      </c>
      <c r="AU231" s="242" t="s">
        <v>84</v>
      </c>
      <c r="AV231" s="13" t="s">
        <v>82</v>
      </c>
      <c r="AW231" s="13" t="s">
        <v>37</v>
      </c>
      <c r="AX231" s="13" t="s">
        <v>75</v>
      </c>
      <c r="AY231" s="242" t="s">
        <v>148</v>
      </c>
    </row>
    <row r="232" s="2" customFormat="1" ht="16.5" customHeight="1">
      <c r="A232" s="40"/>
      <c r="B232" s="41"/>
      <c r="C232" s="254" t="s">
        <v>316</v>
      </c>
      <c r="D232" s="254" t="s">
        <v>167</v>
      </c>
      <c r="E232" s="255" t="s">
        <v>1000</v>
      </c>
      <c r="F232" s="256" t="s">
        <v>1001</v>
      </c>
      <c r="G232" s="257" t="s">
        <v>532</v>
      </c>
      <c r="H232" s="258">
        <v>1</v>
      </c>
      <c r="I232" s="259"/>
      <c r="J232" s="260">
        <f>ROUND(I232*H232,2)</f>
        <v>0</v>
      </c>
      <c r="K232" s="256" t="s">
        <v>269</v>
      </c>
      <c r="L232" s="261"/>
      <c r="M232" s="262" t="s">
        <v>19</v>
      </c>
      <c r="N232" s="263" t="s">
        <v>46</v>
      </c>
      <c r="O232" s="86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183</v>
      </c>
      <c r="AT232" s="225" t="s">
        <v>167</v>
      </c>
      <c r="AU232" s="225" t="s">
        <v>84</v>
      </c>
      <c r="AY232" s="19" t="s">
        <v>148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82</v>
      </c>
      <c r="BK232" s="226">
        <f>ROUND(I232*H232,2)</f>
        <v>0</v>
      </c>
      <c r="BL232" s="19" t="s">
        <v>175</v>
      </c>
      <c r="BM232" s="225" t="s">
        <v>1002</v>
      </c>
    </row>
    <row r="233" s="14" customFormat="1">
      <c r="A233" s="14"/>
      <c r="B233" s="243"/>
      <c r="C233" s="244"/>
      <c r="D233" s="234" t="s">
        <v>159</v>
      </c>
      <c r="E233" s="245" t="s">
        <v>19</v>
      </c>
      <c r="F233" s="246" t="s">
        <v>82</v>
      </c>
      <c r="G233" s="244"/>
      <c r="H233" s="247">
        <v>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159</v>
      </c>
      <c r="AU233" s="253" t="s">
        <v>84</v>
      </c>
      <c r="AV233" s="14" t="s">
        <v>84</v>
      </c>
      <c r="AW233" s="14" t="s">
        <v>37</v>
      </c>
      <c r="AX233" s="14" t="s">
        <v>82</v>
      </c>
      <c r="AY233" s="253" t="s">
        <v>148</v>
      </c>
    </row>
    <row r="234" s="13" customFormat="1">
      <c r="A234" s="13"/>
      <c r="B234" s="232"/>
      <c r="C234" s="233"/>
      <c r="D234" s="234" t="s">
        <v>159</v>
      </c>
      <c r="E234" s="235" t="s">
        <v>19</v>
      </c>
      <c r="F234" s="236" t="s">
        <v>534</v>
      </c>
      <c r="G234" s="233"/>
      <c r="H234" s="235" t="s">
        <v>19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159</v>
      </c>
      <c r="AU234" s="242" t="s">
        <v>84</v>
      </c>
      <c r="AV234" s="13" t="s">
        <v>82</v>
      </c>
      <c r="AW234" s="13" t="s">
        <v>37</v>
      </c>
      <c r="AX234" s="13" t="s">
        <v>75</v>
      </c>
      <c r="AY234" s="242" t="s">
        <v>148</v>
      </c>
    </row>
    <row r="235" s="13" customFormat="1">
      <c r="A235" s="13"/>
      <c r="B235" s="232"/>
      <c r="C235" s="233"/>
      <c r="D235" s="234" t="s">
        <v>159</v>
      </c>
      <c r="E235" s="235" t="s">
        <v>19</v>
      </c>
      <c r="F235" s="236" t="s">
        <v>997</v>
      </c>
      <c r="G235" s="233"/>
      <c r="H235" s="235" t="s">
        <v>19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159</v>
      </c>
      <c r="AU235" s="242" t="s">
        <v>84</v>
      </c>
      <c r="AV235" s="13" t="s">
        <v>82</v>
      </c>
      <c r="AW235" s="13" t="s">
        <v>37</v>
      </c>
      <c r="AX235" s="13" t="s">
        <v>75</v>
      </c>
      <c r="AY235" s="242" t="s">
        <v>148</v>
      </c>
    </row>
    <row r="236" s="13" customFormat="1">
      <c r="A236" s="13"/>
      <c r="B236" s="232"/>
      <c r="C236" s="233"/>
      <c r="D236" s="234" t="s">
        <v>159</v>
      </c>
      <c r="E236" s="235" t="s">
        <v>19</v>
      </c>
      <c r="F236" s="236" t="s">
        <v>998</v>
      </c>
      <c r="G236" s="233"/>
      <c r="H236" s="235" t="s">
        <v>19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159</v>
      </c>
      <c r="AU236" s="242" t="s">
        <v>84</v>
      </c>
      <c r="AV236" s="13" t="s">
        <v>82</v>
      </c>
      <c r="AW236" s="13" t="s">
        <v>37</v>
      </c>
      <c r="AX236" s="13" t="s">
        <v>75</v>
      </c>
      <c r="AY236" s="242" t="s">
        <v>148</v>
      </c>
    </row>
    <row r="237" s="13" customFormat="1">
      <c r="A237" s="13"/>
      <c r="B237" s="232"/>
      <c r="C237" s="233"/>
      <c r="D237" s="234" t="s">
        <v>159</v>
      </c>
      <c r="E237" s="235" t="s">
        <v>19</v>
      </c>
      <c r="F237" s="236" t="s">
        <v>563</v>
      </c>
      <c r="G237" s="233"/>
      <c r="H237" s="235" t="s">
        <v>19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159</v>
      </c>
      <c r="AU237" s="242" t="s">
        <v>84</v>
      </c>
      <c r="AV237" s="13" t="s">
        <v>82</v>
      </c>
      <c r="AW237" s="13" t="s">
        <v>37</v>
      </c>
      <c r="AX237" s="13" t="s">
        <v>75</v>
      </c>
      <c r="AY237" s="242" t="s">
        <v>148</v>
      </c>
    </row>
    <row r="238" s="13" customFormat="1">
      <c r="A238" s="13"/>
      <c r="B238" s="232"/>
      <c r="C238" s="233"/>
      <c r="D238" s="234" t="s">
        <v>159</v>
      </c>
      <c r="E238" s="235" t="s">
        <v>19</v>
      </c>
      <c r="F238" s="236" t="s">
        <v>549</v>
      </c>
      <c r="G238" s="233"/>
      <c r="H238" s="235" t="s">
        <v>19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159</v>
      </c>
      <c r="AU238" s="242" t="s">
        <v>84</v>
      </c>
      <c r="AV238" s="13" t="s">
        <v>82</v>
      </c>
      <c r="AW238" s="13" t="s">
        <v>37</v>
      </c>
      <c r="AX238" s="13" t="s">
        <v>75</v>
      </c>
      <c r="AY238" s="242" t="s">
        <v>148</v>
      </c>
    </row>
    <row r="239" s="13" customFormat="1">
      <c r="A239" s="13"/>
      <c r="B239" s="232"/>
      <c r="C239" s="233"/>
      <c r="D239" s="234" t="s">
        <v>159</v>
      </c>
      <c r="E239" s="235" t="s">
        <v>19</v>
      </c>
      <c r="F239" s="236" t="s">
        <v>564</v>
      </c>
      <c r="G239" s="233"/>
      <c r="H239" s="235" t="s">
        <v>19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159</v>
      </c>
      <c r="AU239" s="242" t="s">
        <v>84</v>
      </c>
      <c r="AV239" s="13" t="s">
        <v>82</v>
      </c>
      <c r="AW239" s="13" t="s">
        <v>37</v>
      </c>
      <c r="AX239" s="13" t="s">
        <v>75</v>
      </c>
      <c r="AY239" s="242" t="s">
        <v>148</v>
      </c>
    </row>
    <row r="240" s="13" customFormat="1">
      <c r="A240" s="13"/>
      <c r="B240" s="232"/>
      <c r="C240" s="233"/>
      <c r="D240" s="234" t="s">
        <v>159</v>
      </c>
      <c r="E240" s="235" t="s">
        <v>19</v>
      </c>
      <c r="F240" s="236" t="s">
        <v>565</v>
      </c>
      <c r="G240" s="233"/>
      <c r="H240" s="235" t="s">
        <v>19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159</v>
      </c>
      <c r="AU240" s="242" t="s">
        <v>84</v>
      </c>
      <c r="AV240" s="13" t="s">
        <v>82</v>
      </c>
      <c r="AW240" s="13" t="s">
        <v>37</v>
      </c>
      <c r="AX240" s="13" t="s">
        <v>75</v>
      </c>
      <c r="AY240" s="242" t="s">
        <v>148</v>
      </c>
    </row>
    <row r="241" s="13" customFormat="1">
      <c r="A241" s="13"/>
      <c r="B241" s="232"/>
      <c r="C241" s="233"/>
      <c r="D241" s="234" t="s">
        <v>159</v>
      </c>
      <c r="E241" s="235" t="s">
        <v>19</v>
      </c>
      <c r="F241" s="236" t="s">
        <v>1003</v>
      </c>
      <c r="G241" s="233"/>
      <c r="H241" s="235" t="s">
        <v>19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159</v>
      </c>
      <c r="AU241" s="242" t="s">
        <v>84</v>
      </c>
      <c r="AV241" s="13" t="s">
        <v>82</v>
      </c>
      <c r="AW241" s="13" t="s">
        <v>37</v>
      </c>
      <c r="AX241" s="13" t="s">
        <v>75</v>
      </c>
      <c r="AY241" s="242" t="s">
        <v>148</v>
      </c>
    </row>
    <row r="242" s="13" customFormat="1">
      <c r="A242" s="13"/>
      <c r="B242" s="232"/>
      <c r="C242" s="233"/>
      <c r="D242" s="234" t="s">
        <v>159</v>
      </c>
      <c r="E242" s="235" t="s">
        <v>19</v>
      </c>
      <c r="F242" s="236" t="s">
        <v>566</v>
      </c>
      <c r="G242" s="233"/>
      <c r="H242" s="235" t="s">
        <v>19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159</v>
      </c>
      <c r="AU242" s="242" t="s">
        <v>84</v>
      </c>
      <c r="AV242" s="13" t="s">
        <v>82</v>
      </c>
      <c r="AW242" s="13" t="s">
        <v>37</v>
      </c>
      <c r="AX242" s="13" t="s">
        <v>75</v>
      </c>
      <c r="AY242" s="242" t="s">
        <v>148</v>
      </c>
    </row>
    <row r="243" s="13" customFormat="1">
      <c r="A243" s="13"/>
      <c r="B243" s="232"/>
      <c r="C243" s="233"/>
      <c r="D243" s="234" t="s">
        <v>159</v>
      </c>
      <c r="E243" s="235" t="s">
        <v>19</v>
      </c>
      <c r="F243" s="236" t="s">
        <v>999</v>
      </c>
      <c r="G243" s="233"/>
      <c r="H243" s="235" t="s">
        <v>19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159</v>
      </c>
      <c r="AU243" s="242" t="s">
        <v>84</v>
      </c>
      <c r="AV243" s="13" t="s">
        <v>82</v>
      </c>
      <c r="AW243" s="13" t="s">
        <v>37</v>
      </c>
      <c r="AX243" s="13" t="s">
        <v>75</v>
      </c>
      <c r="AY243" s="242" t="s">
        <v>148</v>
      </c>
    </row>
    <row r="244" s="13" customFormat="1">
      <c r="A244" s="13"/>
      <c r="B244" s="232"/>
      <c r="C244" s="233"/>
      <c r="D244" s="234" t="s">
        <v>159</v>
      </c>
      <c r="E244" s="235" t="s">
        <v>19</v>
      </c>
      <c r="F244" s="236" t="s">
        <v>568</v>
      </c>
      <c r="G244" s="233"/>
      <c r="H244" s="235" t="s">
        <v>19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159</v>
      </c>
      <c r="AU244" s="242" t="s">
        <v>84</v>
      </c>
      <c r="AV244" s="13" t="s">
        <v>82</v>
      </c>
      <c r="AW244" s="13" t="s">
        <v>37</v>
      </c>
      <c r="AX244" s="13" t="s">
        <v>75</v>
      </c>
      <c r="AY244" s="242" t="s">
        <v>148</v>
      </c>
    </row>
    <row r="245" s="13" customFormat="1">
      <c r="A245" s="13"/>
      <c r="B245" s="232"/>
      <c r="C245" s="233"/>
      <c r="D245" s="234" t="s">
        <v>159</v>
      </c>
      <c r="E245" s="235" t="s">
        <v>19</v>
      </c>
      <c r="F245" s="236" t="s">
        <v>569</v>
      </c>
      <c r="G245" s="233"/>
      <c r="H245" s="235" t="s">
        <v>19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159</v>
      </c>
      <c r="AU245" s="242" t="s">
        <v>84</v>
      </c>
      <c r="AV245" s="13" t="s">
        <v>82</v>
      </c>
      <c r="AW245" s="13" t="s">
        <v>37</v>
      </c>
      <c r="AX245" s="13" t="s">
        <v>75</v>
      </c>
      <c r="AY245" s="242" t="s">
        <v>148</v>
      </c>
    </row>
    <row r="246" s="13" customFormat="1">
      <c r="A246" s="13"/>
      <c r="B246" s="232"/>
      <c r="C246" s="233"/>
      <c r="D246" s="234" t="s">
        <v>159</v>
      </c>
      <c r="E246" s="235" t="s">
        <v>19</v>
      </c>
      <c r="F246" s="236" t="s">
        <v>570</v>
      </c>
      <c r="G246" s="233"/>
      <c r="H246" s="235" t="s">
        <v>19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159</v>
      </c>
      <c r="AU246" s="242" t="s">
        <v>84</v>
      </c>
      <c r="AV246" s="13" t="s">
        <v>82</v>
      </c>
      <c r="AW246" s="13" t="s">
        <v>37</v>
      </c>
      <c r="AX246" s="13" t="s">
        <v>75</v>
      </c>
      <c r="AY246" s="242" t="s">
        <v>148</v>
      </c>
    </row>
    <row r="247" s="13" customFormat="1">
      <c r="A247" s="13"/>
      <c r="B247" s="232"/>
      <c r="C247" s="233"/>
      <c r="D247" s="234" t="s">
        <v>159</v>
      </c>
      <c r="E247" s="235" t="s">
        <v>19</v>
      </c>
      <c r="F247" s="236" t="s">
        <v>571</v>
      </c>
      <c r="G247" s="233"/>
      <c r="H247" s="235" t="s">
        <v>19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159</v>
      </c>
      <c r="AU247" s="242" t="s">
        <v>84</v>
      </c>
      <c r="AV247" s="13" t="s">
        <v>82</v>
      </c>
      <c r="AW247" s="13" t="s">
        <v>37</v>
      </c>
      <c r="AX247" s="13" t="s">
        <v>75</v>
      </c>
      <c r="AY247" s="242" t="s">
        <v>148</v>
      </c>
    </row>
    <row r="248" s="13" customFormat="1">
      <c r="A248" s="13"/>
      <c r="B248" s="232"/>
      <c r="C248" s="233"/>
      <c r="D248" s="234" t="s">
        <v>159</v>
      </c>
      <c r="E248" s="235" t="s">
        <v>19</v>
      </c>
      <c r="F248" s="236" t="s">
        <v>572</v>
      </c>
      <c r="G248" s="233"/>
      <c r="H248" s="235" t="s">
        <v>19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159</v>
      </c>
      <c r="AU248" s="242" t="s">
        <v>84</v>
      </c>
      <c r="AV248" s="13" t="s">
        <v>82</v>
      </c>
      <c r="AW248" s="13" t="s">
        <v>37</v>
      </c>
      <c r="AX248" s="13" t="s">
        <v>75</v>
      </c>
      <c r="AY248" s="242" t="s">
        <v>148</v>
      </c>
    </row>
    <row r="249" s="13" customFormat="1">
      <c r="A249" s="13"/>
      <c r="B249" s="232"/>
      <c r="C249" s="233"/>
      <c r="D249" s="234" t="s">
        <v>159</v>
      </c>
      <c r="E249" s="235" t="s">
        <v>19</v>
      </c>
      <c r="F249" s="236" t="s">
        <v>573</v>
      </c>
      <c r="G249" s="233"/>
      <c r="H249" s="235" t="s">
        <v>19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159</v>
      </c>
      <c r="AU249" s="242" t="s">
        <v>84</v>
      </c>
      <c r="AV249" s="13" t="s">
        <v>82</v>
      </c>
      <c r="AW249" s="13" t="s">
        <v>37</v>
      </c>
      <c r="AX249" s="13" t="s">
        <v>75</v>
      </c>
      <c r="AY249" s="242" t="s">
        <v>148</v>
      </c>
    </row>
    <row r="250" s="13" customFormat="1">
      <c r="A250" s="13"/>
      <c r="B250" s="232"/>
      <c r="C250" s="233"/>
      <c r="D250" s="234" t="s">
        <v>159</v>
      </c>
      <c r="E250" s="235" t="s">
        <v>19</v>
      </c>
      <c r="F250" s="236" t="s">
        <v>574</v>
      </c>
      <c r="G250" s="233"/>
      <c r="H250" s="235" t="s">
        <v>19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159</v>
      </c>
      <c r="AU250" s="242" t="s">
        <v>84</v>
      </c>
      <c r="AV250" s="13" t="s">
        <v>82</v>
      </c>
      <c r="AW250" s="13" t="s">
        <v>37</v>
      </c>
      <c r="AX250" s="13" t="s">
        <v>75</v>
      </c>
      <c r="AY250" s="242" t="s">
        <v>148</v>
      </c>
    </row>
    <row r="251" s="13" customFormat="1">
      <c r="A251" s="13"/>
      <c r="B251" s="232"/>
      <c r="C251" s="233"/>
      <c r="D251" s="234" t="s">
        <v>159</v>
      </c>
      <c r="E251" s="235" t="s">
        <v>19</v>
      </c>
      <c r="F251" s="236" t="s">
        <v>576</v>
      </c>
      <c r="G251" s="233"/>
      <c r="H251" s="235" t="s">
        <v>19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159</v>
      </c>
      <c r="AU251" s="242" t="s">
        <v>84</v>
      </c>
      <c r="AV251" s="13" t="s">
        <v>82</v>
      </c>
      <c r="AW251" s="13" t="s">
        <v>37</v>
      </c>
      <c r="AX251" s="13" t="s">
        <v>75</v>
      </c>
      <c r="AY251" s="242" t="s">
        <v>148</v>
      </c>
    </row>
    <row r="252" s="12" customFormat="1" ht="25.92" customHeight="1">
      <c r="A252" s="12"/>
      <c r="B252" s="198"/>
      <c r="C252" s="199"/>
      <c r="D252" s="200" t="s">
        <v>74</v>
      </c>
      <c r="E252" s="201" t="s">
        <v>374</v>
      </c>
      <c r="F252" s="201" t="s">
        <v>375</v>
      </c>
      <c r="G252" s="199"/>
      <c r="H252" s="199"/>
      <c r="I252" s="202"/>
      <c r="J252" s="203">
        <f>BK252</f>
        <v>0</v>
      </c>
      <c r="K252" s="199"/>
      <c r="L252" s="204"/>
      <c r="M252" s="205"/>
      <c r="N252" s="206"/>
      <c r="O252" s="206"/>
      <c r="P252" s="207">
        <f>P253+P264</f>
        <v>0</v>
      </c>
      <c r="Q252" s="206"/>
      <c r="R252" s="207">
        <f>R253+R264</f>
        <v>0</v>
      </c>
      <c r="S252" s="206"/>
      <c r="T252" s="208">
        <f>T253+T264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9" t="s">
        <v>188</v>
      </c>
      <c r="AT252" s="210" t="s">
        <v>74</v>
      </c>
      <c r="AU252" s="210" t="s">
        <v>75</v>
      </c>
      <c r="AY252" s="209" t="s">
        <v>148</v>
      </c>
      <c r="BK252" s="211">
        <f>BK253+BK264</f>
        <v>0</v>
      </c>
    </row>
    <row r="253" s="12" customFormat="1" ht="22.8" customHeight="1">
      <c r="A253" s="12"/>
      <c r="B253" s="198"/>
      <c r="C253" s="199"/>
      <c r="D253" s="200" t="s">
        <v>74</v>
      </c>
      <c r="E253" s="212" t="s">
        <v>389</v>
      </c>
      <c r="F253" s="212" t="s">
        <v>390</v>
      </c>
      <c r="G253" s="199"/>
      <c r="H253" s="199"/>
      <c r="I253" s="202"/>
      <c r="J253" s="213">
        <f>BK253</f>
        <v>0</v>
      </c>
      <c r="K253" s="199"/>
      <c r="L253" s="204"/>
      <c r="M253" s="205"/>
      <c r="N253" s="206"/>
      <c r="O253" s="206"/>
      <c r="P253" s="207">
        <f>SUM(P254:P263)</f>
        <v>0</v>
      </c>
      <c r="Q253" s="206"/>
      <c r="R253" s="207">
        <f>SUM(R254:R263)</f>
        <v>0</v>
      </c>
      <c r="S253" s="206"/>
      <c r="T253" s="208">
        <f>SUM(T254:T263)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9" t="s">
        <v>188</v>
      </c>
      <c r="AT253" s="210" t="s">
        <v>74</v>
      </c>
      <c r="AU253" s="210" t="s">
        <v>82</v>
      </c>
      <c r="AY253" s="209" t="s">
        <v>148</v>
      </c>
      <c r="BK253" s="211">
        <f>SUM(BK254:BK263)</f>
        <v>0</v>
      </c>
    </row>
    <row r="254" s="2" customFormat="1" ht="16.5" customHeight="1">
      <c r="A254" s="40"/>
      <c r="B254" s="41"/>
      <c r="C254" s="214" t="s">
        <v>323</v>
      </c>
      <c r="D254" s="214" t="s">
        <v>150</v>
      </c>
      <c r="E254" s="215" t="s">
        <v>577</v>
      </c>
      <c r="F254" s="216" t="s">
        <v>578</v>
      </c>
      <c r="G254" s="217" t="s">
        <v>268</v>
      </c>
      <c r="H254" s="218">
        <v>1</v>
      </c>
      <c r="I254" s="219"/>
      <c r="J254" s="220">
        <f>ROUND(I254*H254,2)</f>
        <v>0</v>
      </c>
      <c r="K254" s="216" t="s">
        <v>154</v>
      </c>
      <c r="L254" s="46"/>
      <c r="M254" s="221" t="s">
        <v>19</v>
      </c>
      <c r="N254" s="222" t="s">
        <v>46</v>
      </c>
      <c r="O254" s="86"/>
      <c r="P254" s="223">
        <f>O254*H254</f>
        <v>0</v>
      </c>
      <c r="Q254" s="223">
        <v>0</v>
      </c>
      <c r="R254" s="223">
        <f>Q254*H254</f>
        <v>0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379</v>
      </c>
      <c r="AT254" s="225" t="s">
        <v>150</v>
      </c>
      <c r="AU254" s="225" t="s">
        <v>84</v>
      </c>
      <c r="AY254" s="19" t="s">
        <v>148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82</v>
      </c>
      <c r="BK254" s="226">
        <f>ROUND(I254*H254,2)</f>
        <v>0</v>
      </c>
      <c r="BL254" s="19" t="s">
        <v>379</v>
      </c>
      <c r="BM254" s="225" t="s">
        <v>1004</v>
      </c>
    </row>
    <row r="255" s="2" customFormat="1">
      <c r="A255" s="40"/>
      <c r="B255" s="41"/>
      <c r="C255" s="42"/>
      <c r="D255" s="227" t="s">
        <v>157</v>
      </c>
      <c r="E255" s="42"/>
      <c r="F255" s="228" t="s">
        <v>580</v>
      </c>
      <c r="G255" s="42"/>
      <c r="H255" s="42"/>
      <c r="I255" s="229"/>
      <c r="J255" s="42"/>
      <c r="K255" s="42"/>
      <c r="L255" s="46"/>
      <c r="M255" s="230"/>
      <c r="N255" s="231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157</v>
      </c>
      <c r="AU255" s="19" t="s">
        <v>84</v>
      </c>
    </row>
    <row r="256" s="13" customFormat="1">
      <c r="A256" s="13"/>
      <c r="B256" s="232"/>
      <c r="C256" s="233"/>
      <c r="D256" s="234" t="s">
        <v>159</v>
      </c>
      <c r="E256" s="235" t="s">
        <v>19</v>
      </c>
      <c r="F256" s="236" t="s">
        <v>396</v>
      </c>
      <c r="G256" s="233"/>
      <c r="H256" s="235" t="s">
        <v>19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159</v>
      </c>
      <c r="AU256" s="242" t="s">
        <v>84</v>
      </c>
      <c r="AV256" s="13" t="s">
        <v>82</v>
      </c>
      <c r="AW256" s="13" t="s">
        <v>37</v>
      </c>
      <c r="AX256" s="13" t="s">
        <v>75</v>
      </c>
      <c r="AY256" s="242" t="s">
        <v>148</v>
      </c>
    </row>
    <row r="257" s="13" customFormat="1">
      <c r="A257" s="13"/>
      <c r="B257" s="232"/>
      <c r="C257" s="233"/>
      <c r="D257" s="234" t="s">
        <v>159</v>
      </c>
      <c r="E257" s="235" t="s">
        <v>19</v>
      </c>
      <c r="F257" s="236" t="s">
        <v>397</v>
      </c>
      <c r="G257" s="233"/>
      <c r="H257" s="235" t="s">
        <v>19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159</v>
      </c>
      <c r="AU257" s="242" t="s">
        <v>84</v>
      </c>
      <c r="AV257" s="13" t="s">
        <v>82</v>
      </c>
      <c r="AW257" s="13" t="s">
        <v>37</v>
      </c>
      <c r="AX257" s="13" t="s">
        <v>75</v>
      </c>
      <c r="AY257" s="242" t="s">
        <v>148</v>
      </c>
    </row>
    <row r="258" s="14" customFormat="1">
      <c r="A258" s="14"/>
      <c r="B258" s="243"/>
      <c r="C258" s="244"/>
      <c r="D258" s="234" t="s">
        <v>159</v>
      </c>
      <c r="E258" s="245" t="s">
        <v>19</v>
      </c>
      <c r="F258" s="246" t="s">
        <v>82</v>
      </c>
      <c r="G258" s="244"/>
      <c r="H258" s="247">
        <v>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159</v>
      </c>
      <c r="AU258" s="253" t="s">
        <v>84</v>
      </c>
      <c r="AV258" s="14" t="s">
        <v>84</v>
      </c>
      <c r="AW258" s="14" t="s">
        <v>37</v>
      </c>
      <c r="AX258" s="14" t="s">
        <v>82</v>
      </c>
      <c r="AY258" s="253" t="s">
        <v>148</v>
      </c>
    </row>
    <row r="259" s="2" customFormat="1" ht="16.5" customHeight="1">
      <c r="A259" s="40"/>
      <c r="B259" s="41"/>
      <c r="C259" s="214" t="s">
        <v>329</v>
      </c>
      <c r="D259" s="214" t="s">
        <v>150</v>
      </c>
      <c r="E259" s="215" t="s">
        <v>581</v>
      </c>
      <c r="F259" s="216" t="s">
        <v>582</v>
      </c>
      <c r="G259" s="217" t="s">
        <v>268</v>
      </c>
      <c r="H259" s="218">
        <v>1</v>
      </c>
      <c r="I259" s="219"/>
      <c r="J259" s="220">
        <f>ROUND(I259*H259,2)</f>
        <v>0</v>
      </c>
      <c r="K259" s="216" t="s">
        <v>154</v>
      </c>
      <c r="L259" s="46"/>
      <c r="M259" s="221" t="s">
        <v>19</v>
      </c>
      <c r="N259" s="222" t="s">
        <v>46</v>
      </c>
      <c r="O259" s="86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379</v>
      </c>
      <c r="AT259" s="225" t="s">
        <v>150</v>
      </c>
      <c r="AU259" s="225" t="s">
        <v>84</v>
      </c>
      <c r="AY259" s="19" t="s">
        <v>148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82</v>
      </c>
      <c r="BK259" s="226">
        <f>ROUND(I259*H259,2)</f>
        <v>0</v>
      </c>
      <c r="BL259" s="19" t="s">
        <v>379</v>
      </c>
      <c r="BM259" s="225" t="s">
        <v>1005</v>
      </c>
    </row>
    <row r="260" s="2" customFormat="1">
      <c r="A260" s="40"/>
      <c r="B260" s="41"/>
      <c r="C260" s="42"/>
      <c r="D260" s="227" t="s">
        <v>157</v>
      </c>
      <c r="E260" s="42"/>
      <c r="F260" s="228" t="s">
        <v>584</v>
      </c>
      <c r="G260" s="42"/>
      <c r="H260" s="42"/>
      <c r="I260" s="229"/>
      <c r="J260" s="42"/>
      <c r="K260" s="42"/>
      <c r="L260" s="46"/>
      <c r="M260" s="230"/>
      <c r="N260" s="231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157</v>
      </c>
      <c r="AU260" s="19" t="s">
        <v>84</v>
      </c>
    </row>
    <row r="261" s="13" customFormat="1">
      <c r="A261" s="13"/>
      <c r="B261" s="232"/>
      <c r="C261" s="233"/>
      <c r="D261" s="234" t="s">
        <v>159</v>
      </c>
      <c r="E261" s="235" t="s">
        <v>19</v>
      </c>
      <c r="F261" s="236" t="s">
        <v>396</v>
      </c>
      <c r="G261" s="233"/>
      <c r="H261" s="235" t="s">
        <v>19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159</v>
      </c>
      <c r="AU261" s="242" t="s">
        <v>84</v>
      </c>
      <c r="AV261" s="13" t="s">
        <v>82</v>
      </c>
      <c r="AW261" s="13" t="s">
        <v>37</v>
      </c>
      <c r="AX261" s="13" t="s">
        <v>75</v>
      </c>
      <c r="AY261" s="242" t="s">
        <v>148</v>
      </c>
    </row>
    <row r="262" s="13" customFormat="1">
      <c r="A262" s="13"/>
      <c r="B262" s="232"/>
      <c r="C262" s="233"/>
      <c r="D262" s="234" t="s">
        <v>159</v>
      </c>
      <c r="E262" s="235" t="s">
        <v>19</v>
      </c>
      <c r="F262" s="236" t="s">
        <v>397</v>
      </c>
      <c r="G262" s="233"/>
      <c r="H262" s="235" t="s">
        <v>19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159</v>
      </c>
      <c r="AU262" s="242" t="s">
        <v>84</v>
      </c>
      <c r="AV262" s="13" t="s">
        <v>82</v>
      </c>
      <c r="AW262" s="13" t="s">
        <v>37</v>
      </c>
      <c r="AX262" s="13" t="s">
        <v>75</v>
      </c>
      <c r="AY262" s="242" t="s">
        <v>148</v>
      </c>
    </row>
    <row r="263" s="14" customFormat="1">
      <c r="A263" s="14"/>
      <c r="B263" s="243"/>
      <c r="C263" s="244"/>
      <c r="D263" s="234" t="s">
        <v>159</v>
      </c>
      <c r="E263" s="245" t="s">
        <v>19</v>
      </c>
      <c r="F263" s="246" t="s">
        <v>82</v>
      </c>
      <c r="G263" s="244"/>
      <c r="H263" s="247">
        <v>1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159</v>
      </c>
      <c r="AU263" s="253" t="s">
        <v>84</v>
      </c>
      <c r="AV263" s="14" t="s">
        <v>84</v>
      </c>
      <c r="AW263" s="14" t="s">
        <v>37</v>
      </c>
      <c r="AX263" s="14" t="s">
        <v>82</v>
      </c>
      <c r="AY263" s="253" t="s">
        <v>148</v>
      </c>
    </row>
    <row r="264" s="12" customFormat="1" ht="22.8" customHeight="1">
      <c r="A264" s="12"/>
      <c r="B264" s="198"/>
      <c r="C264" s="199"/>
      <c r="D264" s="200" t="s">
        <v>74</v>
      </c>
      <c r="E264" s="212" t="s">
        <v>585</v>
      </c>
      <c r="F264" s="212" t="s">
        <v>586</v>
      </c>
      <c r="G264" s="199"/>
      <c r="H264" s="199"/>
      <c r="I264" s="202"/>
      <c r="J264" s="213">
        <f>BK264</f>
        <v>0</v>
      </c>
      <c r="K264" s="199"/>
      <c r="L264" s="204"/>
      <c r="M264" s="205"/>
      <c r="N264" s="206"/>
      <c r="O264" s="206"/>
      <c r="P264" s="207">
        <f>SUM(P265:P275)</f>
        <v>0</v>
      </c>
      <c r="Q264" s="206"/>
      <c r="R264" s="207">
        <f>SUM(R265:R275)</f>
        <v>0</v>
      </c>
      <c r="S264" s="206"/>
      <c r="T264" s="208">
        <f>SUM(T265:T275)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9" t="s">
        <v>188</v>
      </c>
      <c r="AT264" s="210" t="s">
        <v>74</v>
      </c>
      <c r="AU264" s="210" t="s">
        <v>82</v>
      </c>
      <c r="AY264" s="209" t="s">
        <v>148</v>
      </c>
      <c r="BK264" s="211">
        <f>SUM(BK265:BK275)</f>
        <v>0</v>
      </c>
    </row>
    <row r="265" s="2" customFormat="1" ht="16.5" customHeight="1">
      <c r="A265" s="40"/>
      <c r="B265" s="41"/>
      <c r="C265" s="214" t="s">
        <v>336</v>
      </c>
      <c r="D265" s="214" t="s">
        <v>150</v>
      </c>
      <c r="E265" s="215" t="s">
        <v>587</v>
      </c>
      <c r="F265" s="216" t="s">
        <v>588</v>
      </c>
      <c r="G265" s="217" t="s">
        <v>268</v>
      </c>
      <c r="H265" s="218">
        <v>1</v>
      </c>
      <c r="I265" s="219"/>
      <c r="J265" s="220">
        <f>ROUND(I265*H265,2)</f>
        <v>0</v>
      </c>
      <c r="K265" s="216" t="s">
        <v>154</v>
      </c>
      <c r="L265" s="46"/>
      <c r="M265" s="221" t="s">
        <v>19</v>
      </c>
      <c r="N265" s="222" t="s">
        <v>46</v>
      </c>
      <c r="O265" s="86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5" t="s">
        <v>379</v>
      </c>
      <c r="AT265" s="225" t="s">
        <v>150</v>
      </c>
      <c r="AU265" s="225" t="s">
        <v>84</v>
      </c>
      <c r="AY265" s="19" t="s">
        <v>148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9" t="s">
        <v>82</v>
      </c>
      <c r="BK265" s="226">
        <f>ROUND(I265*H265,2)</f>
        <v>0</v>
      </c>
      <c r="BL265" s="19" t="s">
        <v>379</v>
      </c>
      <c r="BM265" s="225" t="s">
        <v>1006</v>
      </c>
    </row>
    <row r="266" s="2" customFormat="1">
      <c r="A266" s="40"/>
      <c r="B266" s="41"/>
      <c r="C266" s="42"/>
      <c r="D266" s="227" t="s">
        <v>157</v>
      </c>
      <c r="E266" s="42"/>
      <c r="F266" s="228" t="s">
        <v>590</v>
      </c>
      <c r="G266" s="42"/>
      <c r="H266" s="42"/>
      <c r="I266" s="229"/>
      <c r="J266" s="42"/>
      <c r="K266" s="42"/>
      <c r="L266" s="46"/>
      <c r="M266" s="230"/>
      <c r="N266" s="231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157</v>
      </c>
      <c r="AU266" s="19" t="s">
        <v>84</v>
      </c>
    </row>
    <row r="267" s="13" customFormat="1">
      <c r="A267" s="13"/>
      <c r="B267" s="232"/>
      <c r="C267" s="233"/>
      <c r="D267" s="234" t="s">
        <v>159</v>
      </c>
      <c r="E267" s="235" t="s">
        <v>19</v>
      </c>
      <c r="F267" s="236" t="s">
        <v>396</v>
      </c>
      <c r="G267" s="233"/>
      <c r="H267" s="235" t="s">
        <v>19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159</v>
      </c>
      <c r="AU267" s="242" t="s">
        <v>84</v>
      </c>
      <c r="AV267" s="13" t="s">
        <v>82</v>
      </c>
      <c r="AW267" s="13" t="s">
        <v>37</v>
      </c>
      <c r="AX267" s="13" t="s">
        <v>75</v>
      </c>
      <c r="AY267" s="242" t="s">
        <v>148</v>
      </c>
    </row>
    <row r="268" s="13" customFormat="1">
      <c r="A268" s="13"/>
      <c r="B268" s="232"/>
      <c r="C268" s="233"/>
      <c r="D268" s="234" t="s">
        <v>159</v>
      </c>
      <c r="E268" s="235" t="s">
        <v>19</v>
      </c>
      <c r="F268" s="236" t="s">
        <v>397</v>
      </c>
      <c r="G268" s="233"/>
      <c r="H268" s="235" t="s">
        <v>19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159</v>
      </c>
      <c r="AU268" s="242" t="s">
        <v>84</v>
      </c>
      <c r="AV268" s="13" t="s">
        <v>82</v>
      </c>
      <c r="AW268" s="13" t="s">
        <v>37</v>
      </c>
      <c r="AX268" s="13" t="s">
        <v>75</v>
      </c>
      <c r="AY268" s="242" t="s">
        <v>148</v>
      </c>
    </row>
    <row r="269" s="14" customFormat="1">
      <c r="A269" s="14"/>
      <c r="B269" s="243"/>
      <c r="C269" s="244"/>
      <c r="D269" s="234" t="s">
        <v>159</v>
      </c>
      <c r="E269" s="245" t="s">
        <v>19</v>
      </c>
      <c r="F269" s="246" t="s">
        <v>82</v>
      </c>
      <c r="G269" s="244"/>
      <c r="H269" s="247">
        <v>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159</v>
      </c>
      <c r="AU269" s="253" t="s">
        <v>84</v>
      </c>
      <c r="AV269" s="14" t="s">
        <v>84</v>
      </c>
      <c r="AW269" s="14" t="s">
        <v>37</v>
      </c>
      <c r="AX269" s="14" t="s">
        <v>82</v>
      </c>
      <c r="AY269" s="253" t="s">
        <v>148</v>
      </c>
    </row>
    <row r="270" s="2" customFormat="1" ht="16.5" customHeight="1">
      <c r="A270" s="40"/>
      <c r="B270" s="41"/>
      <c r="C270" s="214" t="s">
        <v>346</v>
      </c>
      <c r="D270" s="214" t="s">
        <v>150</v>
      </c>
      <c r="E270" s="215" t="s">
        <v>591</v>
      </c>
      <c r="F270" s="216" t="s">
        <v>592</v>
      </c>
      <c r="G270" s="217" t="s">
        <v>268</v>
      </c>
      <c r="H270" s="218">
        <v>1</v>
      </c>
      <c r="I270" s="219"/>
      <c r="J270" s="220">
        <f>ROUND(I270*H270,2)</f>
        <v>0</v>
      </c>
      <c r="K270" s="216" t="s">
        <v>154</v>
      </c>
      <c r="L270" s="46"/>
      <c r="M270" s="221" t="s">
        <v>19</v>
      </c>
      <c r="N270" s="222" t="s">
        <v>46</v>
      </c>
      <c r="O270" s="86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5" t="s">
        <v>379</v>
      </c>
      <c r="AT270" s="225" t="s">
        <v>150</v>
      </c>
      <c r="AU270" s="225" t="s">
        <v>84</v>
      </c>
      <c r="AY270" s="19" t="s">
        <v>148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9" t="s">
        <v>82</v>
      </c>
      <c r="BK270" s="226">
        <f>ROUND(I270*H270,2)</f>
        <v>0</v>
      </c>
      <c r="BL270" s="19" t="s">
        <v>379</v>
      </c>
      <c r="BM270" s="225" t="s">
        <v>1007</v>
      </c>
    </row>
    <row r="271" s="2" customFormat="1">
      <c r="A271" s="40"/>
      <c r="B271" s="41"/>
      <c r="C271" s="42"/>
      <c r="D271" s="227" t="s">
        <v>157</v>
      </c>
      <c r="E271" s="42"/>
      <c r="F271" s="228" t="s">
        <v>594</v>
      </c>
      <c r="G271" s="42"/>
      <c r="H271" s="42"/>
      <c r="I271" s="229"/>
      <c r="J271" s="42"/>
      <c r="K271" s="42"/>
      <c r="L271" s="46"/>
      <c r="M271" s="230"/>
      <c r="N271" s="231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157</v>
      </c>
      <c r="AU271" s="19" t="s">
        <v>84</v>
      </c>
    </row>
    <row r="272" s="13" customFormat="1">
      <c r="A272" s="13"/>
      <c r="B272" s="232"/>
      <c r="C272" s="233"/>
      <c r="D272" s="234" t="s">
        <v>159</v>
      </c>
      <c r="E272" s="235" t="s">
        <v>19</v>
      </c>
      <c r="F272" s="236" t="s">
        <v>396</v>
      </c>
      <c r="G272" s="233"/>
      <c r="H272" s="235" t="s">
        <v>19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159</v>
      </c>
      <c r="AU272" s="242" t="s">
        <v>84</v>
      </c>
      <c r="AV272" s="13" t="s">
        <v>82</v>
      </c>
      <c r="AW272" s="13" t="s">
        <v>37</v>
      </c>
      <c r="AX272" s="13" t="s">
        <v>75</v>
      </c>
      <c r="AY272" s="242" t="s">
        <v>148</v>
      </c>
    </row>
    <row r="273" s="13" customFormat="1">
      <c r="A273" s="13"/>
      <c r="B273" s="232"/>
      <c r="C273" s="233"/>
      <c r="D273" s="234" t="s">
        <v>159</v>
      </c>
      <c r="E273" s="235" t="s">
        <v>19</v>
      </c>
      <c r="F273" s="236" t="s">
        <v>595</v>
      </c>
      <c r="G273" s="233"/>
      <c r="H273" s="235" t="s">
        <v>19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159</v>
      </c>
      <c r="AU273" s="242" t="s">
        <v>84</v>
      </c>
      <c r="AV273" s="13" t="s">
        <v>82</v>
      </c>
      <c r="AW273" s="13" t="s">
        <v>37</v>
      </c>
      <c r="AX273" s="13" t="s">
        <v>75</v>
      </c>
      <c r="AY273" s="242" t="s">
        <v>148</v>
      </c>
    </row>
    <row r="274" s="13" customFormat="1">
      <c r="A274" s="13"/>
      <c r="B274" s="232"/>
      <c r="C274" s="233"/>
      <c r="D274" s="234" t="s">
        <v>159</v>
      </c>
      <c r="E274" s="235" t="s">
        <v>19</v>
      </c>
      <c r="F274" s="236" t="s">
        <v>426</v>
      </c>
      <c r="G274" s="233"/>
      <c r="H274" s="235" t="s">
        <v>19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159</v>
      </c>
      <c r="AU274" s="242" t="s">
        <v>84</v>
      </c>
      <c r="AV274" s="13" t="s">
        <v>82</v>
      </c>
      <c r="AW274" s="13" t="s">
        <v>37</v>
      </c>
      <c r="AX274" s="13" t="s">
        <v>75</v>
      </c>
      <c r="AY274" s="242" t="s">
        <v>148</v>
      </c>
    </row>
    <row r="275" s="14" customFormat="1">
      <c r="A275" s="14"/>
      <c r="B275" s="243"/>
      <c r="C275" s="244"/>
      <c r="D275" s="234" t="s">
        <v>159</v>
      </c>
      <c r="E275" s="245" t="s">
        <v>19</v>
      </c>
      <c r="F275" s="246" t="s">
        <v>82</v>
      </c>
      <c r="G275" s="244"/>
      <c r="H275" s="247">
        <v>1</v>
      </c>
      <c r="I275" s="248"/>
      <c r="J275" s="244"/>
      <c r="K275" s="244"/>
      <c r="L275" s="249"/>
      <c r="M275" s="276"/>
      <c r="N275" s="277"/>
      <c r="O275" s="277"/>
      <c r="P275" s="277"/>
      <c r="Q275" s="277"/>
      <c r="R275" s="277"/>
      <c r="S275" s="277"/>
      <c r="T275" s="27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159</v>
      </c>
      <c r="AU275" s="253" t="s">
        <v>84</v>
      </c>
      <c r="AV275" s="14" t="s">
        <v>84</v>
      </c>
      <c r="AW275" s="14" t="s">
        <v>37</v>
      </c>
      <c r="AX275" s="14" t="s">
        <v>82</v>
      </c>
      <c r="AY275" s="253" t="s">
        <v>148</v>
      </c>
    </row>
    <row r="276" s="2" customFormat="1" ht="6.96" customHeight="1">
      <c r="A276" s="40"/>
      <c r="B276" s="61"/>
      <c r="C276" s="62"/>
      <c r="D276" s="62"/>
      <c r="E276" s="62"/>
      <c r="F276" s="62"/>
      <c r="G276" s="62"/>
      <c r="H276" s="62"/>
      <c r="I276" s="62"/>
      <c r="J276" s="62"/>
      <c r="K276" s="62"/>
      <c r="L276" s="46"/>
      <c r="M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</row>
  </sheetData>
  <sheetProtection sheet="1" autoFilter="0" formatColumns="0" formatRows="0" objects="1" scenarios="1" spinCount="100000" saltValue="Nf1pi9qGAUWwIs+zDf4JiNmxLiFc4pV9xYvBJx0RljnG7ZuID6ozMKXV9JTEiTatwPn0KYnyIsMXkGD0MwcC0Q==" hashValue="Dd6WbJhZRfVcXbY3UsbrRizvVgjeCxyelIhtL3nk9RWwBRszkl7Zk+qZwMlQPk4Nsh1ElYQoikcKsO7gMpwS9A==" algorithmName="SHA-512" password="CC35"/>
  <autoFilter ref="C90:K27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2/210220452"/>
    <hyperlink ref="F106" r:id="rId2" display="https://podminky.urs.cz/item/CS_URS_2025_02/210812011"/>
    <hyperlink ref="F116" r:id="rId3" display="https://podminky.urs.cz/item/CS_URS_2025_02/210812011"/>
    <hyperlink ref="F127" r:id="rId4" display="https://podminky.urs.cz/item/CS_URS_2025_02/210812033"/>
    <hyperlink ref="F138" r:id="rId5" display="https://podminky.urs.cz/item/CS_URS_2025_02/210812033"/>
    <hyperlink ref="F150" r:id="rId6" display="https://podminky.urs.cz/item/CS_URS_2025_02/220110192"/>
    <hyperlink ref="F191" r:id="rId7" display="https://podminky.urs.cz/item/CS_URS_2025_02/220450002"/>
    <hyperlink ref="F200" r:id="rId8" display="https://podminky.urs.cz/item/CS_URS_2025_02/220960165"/>
    <hyperlink ref="F255" r:id="rId9" display="https://podminky.urs.cz/item/CS_URS_2025_02/013203000"/>
    <hyperlink ref="F260" r:id="rId10" display="https://podminky.urs.cz/item/CS_URS_2025_02/013254000"/>
    <hyperlink ref="F266" r:id="rId11" display="https://podminky.urs.cz/item/CS_URS_2025_02/044002000"/>
    <hyperlink ref="F271" r:id="rId12" display="https://podminky.urs.cz/item/CS_URS_2025_02/0453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114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 + R Voroněž_aktualizace</v>
      </c>
      <c r="F7" s="144"/>
      <c r="G7" s="144"/>
      <c r="H7" s="144"/>
      <c r="L7" s="22"/>
    </row>
    <row r="8" s="1" customFormat="1" ht="12" customHeight="1">
      <c r="B8" s="22"/>
      <c r="D8" s="144" t="s">
        <v>115</v>
      </c>
      <c r="L8" s="22"/>
    </row>
    <row r="9" s="2" customFormat="1" ht="16.5" customHeight="1">
      <c r="A9" s="40"/>
      <c r="B9" s="46"/>
      <c r="C9" s="40"/>
      <c r="D9" s="40"/>
      <c r="E9" s="145" t="s">
        <v>880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117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1008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1. 10. 2025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30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31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33</v>
      </c>
      <c r="E22" s="40"/>
      <c r="F22" s="40"/>
      <c r="G22" s="40"/>
      <c r="H22" s="40"/>
      <c r="I22" s="144" t="s">
        <v>26</v>
      </c>
      <c r="J22" s="135" t="s">
        <v>34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35</v>
      </c>
      <c r="F23" s="40"/>
      <c r="G23" s="40"/>
      <c r="H23" s="40"/>
      <c r="I23" s="144" t="s">
        <v>29</v>
      </c>
      <c r="J23" s="135" t="s">
        <v>36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38</v>
      </c>
      <c r="E25" s="40"/>
      <c r="F25" s="40"/>
      <c r="G25" s="40"/>
      <c r="H25" s="40"/>
      <c r="I25" s="144" t="s">
        <v>26</v>
      </c>
      <c r="J25" s="135" t="s">
        <v>34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35</v>
      </c>
      <c r="F26" s="40"/>
      <c r="G26" s="40"/>
      <c r="H26" s="40"/>
      <c r="I26" s="144" t="s">
        <v>29</v>
      </c>
      <c r="J26" s="135" t="s">
        <v>36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ROUND(J87,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ROUND((SUM(BE87:BE115)),  2)</f>
        <v>0</v>
      </c>
      <c r="G35" s="40"/>
      <c r="H35" s="40"/>
      <c r="I35" s="159">
        <v>0.20999999999999999</v>
      </c>
      <c r="J35" s="158">
        <f>ROUND(((SUM(BE87:BE115))*I35),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ROUND((SUM(BF87:BF115)),  2)</f>
        <v>0</v>
      </c>
      <c r="G36" s="40"/>
      <c r="H36" s="40"/>
      <c r="I36" s="159">
        <v>0.12</v>
      </c>
      <c r="J36" s="158">
        <f>ROUND(((SUM(BF87:BF115))*I36),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ROUND((SUM(BG87:BG115)),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ROUND((SUM(BH87:BH115)),  2)</f>
        <v>0</v>
      </c>
      <c r="G38" s="40"/>
      <c r="H38" s="40"/>
      <c r="I38" s="159">
        <v>0.12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ROUND((SUM(BI87:BI115)),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119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 + R Voroněž_aktualizace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880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117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412.3 - Kamerový dohled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Brno</v>
      </c>
      <c r="G56" s="42"/>
      <c r="H56" s="42"/>
      <c r="I56" s="34" t="s">
        <v>23</v>
      </c>
      <c r="J56" s="74" t="str">
        <f>IF(J14="","",J14)</f>
        <v>1. 10. 2025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Brněnské komunikace, a.s.</v>
      </c>
      <c r="G58" s="42"/>
      <c r="H58" s="42"/>
      <c r="I58" s="34" t="s">
        <v>33</v>
      </c>
      <c r="J58" s="38" t="str">
        <f>E23</f>
        <v>AŽD Praha,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38</v>
      </c>
      <c r="J59" s="38" t="str">
        <f>E26</f>
        <v>AŽD Praha, s.r.o.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120</v>
      </c>
      <c r="D61" s="173"/>
      <c r="E61" s="173"/>
      <c r="F61" s="173"/>
      <c r="G61" s="173"/>
      <c r="H61" s="173"/>
      <c r="I61" s="173"/>
      <c r="J61" s="174" t="s">
        <v>121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122</v>
      </c>
    </row>
    <row r="64" s="9" customFormat="1" ht="24.96" customHeight="1">
      <c r="A64" s="9"/>
      <c r="B64" s="176"/>
      <c r="C64" s="177"/>
      <c r="D64" s="178" t="s">
        <v>125</v>
      </c>
      <c r="E64" s="179"/>
      <c r="F64" s="179"/>
      <c r="G64" s="179"/>
      <c r="H64" s="179"/>
      <c r="I64" s="179"/>
      <c r="J64" s="180">
        <f>J88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436</v>
      </c>
      <c r="E65" s="184"/>
      <c r="F65" s="184"/>
      <c r="G65" s="184"/>
      <c r="H65" s="184"/>
      <c r="I65" s="184"/>
      <c r="J65" s="185">
        <f>J89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133</v>
      </c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1" t="str">
        <f>E7</f>
        <v>P + R Voroněž_aktualizace</v>
      </c>
      <c r="F75" s="34"/>
      <c r="G75" s="34"/>
      <c r="H75" s="34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115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1" t="s">
        <v>880</v>
      </c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117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SO 412.3 - Kamerový dohled</v>
      </c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Brno</v>
      </c>
      <c r="G81" s="42"/>
      <c r="H81" s="42"/>
      <c r="I81" s="34" t="s">
        <v>23</v>
      </c>
      <c r="J81" s="74" t="str">
        <f>IF(J14="","",J14)</f>
        <v>1. 10. 2025</v>
      </c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Brněnské komunikace, a.s.</v>
      </c>
      <c r="G83" s="42"/>
      <c r="H83" s="42"/>
      <c r="I83" s="34" t="s">
        <v>33</v>
      </c>
      <c r="J83" s="38" t="str">
        <f>E23</f>
        <v>AŽD Praha, s.r.o.</v>
      </c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38</v>
      </c>
      <c r="J84" s="38" t="str">
        <f>E26</f>
        <v>AŽD Praha,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7"/>
      <c r="B86" s="188"/>
      <c r="C86" s="189" t="s">
        <v>134</v>
      </c>
      <c r="D86" s="190" t="s">
        <v>60</v>
      </c>
      <c r="E86" s="190" t="s">
        <v>56</v>
      </c>
      <c r="F86" s="190" t="s">
        <v>57</v>
      </c>
      <c r="G86" s="190" t="s">
        <v>135</v>
      </c>
      <c r="H86" s="190" t="s">
        <v>136</v>
      </c>
      <c r="I86" s="190" t="s">
        <v>137</v>
      </c>
      <c r="J86" s="190" t="s">
        <v>121</v>
      </c>
      <c r="K86" s="191" t="s">
        <v>138</v>
      </c>
      <c r="L86" s="192"/>
      <c r="M86" s="94" t="s">
        <v>19</v>
      </c>
      <c r="N86" s="95" t="s">
        <v>45</v>
      </c>
      <c r="O86" s="95" t="s">
        <v>139</v>
      </c>
      <c r="P86" s="95" t="s">
        <v>140</v>
      </c>
      <c r="Q86" s="95" t="s">
        <v>141</v>
      </c>
      <c r="R86" s="95" t="s">
        <v>142</v>
      </c>
      <c r="S86" s="95" t="s">
        <v>143</v>
      </c>
      <c r="T86" s="96" t="s">
        <v>144</v>
      </c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="2" customFormat="1" ht="22.8" customHeight="1">
      <c r="A87" s="40"/>
      <c r="B87" s="41"/>
      <c r="C87" s="101" t="s">
        <v>145</v>
      </c>
      <c r="D87" s="42"/>
      <c r="E87" s="42"/>
      <c r="F87" s="42"/>
      <c r="G87" s="42"/>
      <c r="H87" s="42"/>
      <c r="I87" s="42"/>
      <c r="J87" s="193">
        <f>BK87</f>
        <v>0</v>
      </c>
      <c r="K87" s="42"/>
      <c r="L87" s="46"/>
      <c r="M87" s="97"/>
      <c r="N87" s="194"/>
      <c r="O87" s="98"/>
      <c r="P87" s="195">
        <f>P88</f>
        <v>0</v>
      </c>
      <c r="Q87" s="98"/>
      <c r="R87" s="195">
        <f>R88</f>
        <v>0</v>
      </c>
      <c r="S87" s="98"/>
      <c r="T87" s="196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122</v>
      </c>
      <c r="BK87" s="197">
        <f>BK88</f>
        <v>0</v>
      </c>
    </row>
    <row r="88" s="12" customFormat="1" ht="25.92" customHeight="1">
      <c r="A88" s="12"/>
      <c r="B88" s="198"/>
      <c r="C88" s="199"/>
      <c r="D88" s="200" t="s">
        <v>74</v>
      </c>
      <c r="E88" s="201" t="s">
        <v>167</v>
      </c>
      <c r="F88" s="201" t="s">
        <v>168</v>
      </c>
      <c r="G88" s="199"/>
      <c r="H88" s="199"/>
      <c r="I88" s="202"/>
      <c r="J88" s="203">
        <f>BK88</f>
        <v>0</v>
      </c>
      <c r="K88" s="199"/>
      <c r="L88" s="204"/>
      <c r="M88" s="205"/>
      <c r="N88" s="206"/>
      <c r="O88" s="206"/>
      <c r="P88" s="207">
        <f>P89</f>
        <v>0</v>
      </c>
      <c r="Q88" s="206"/>
      <c r="R88" s="207">
        <f>R89</f>
        <v>0</v>
      </c>
      <c r="S88" s="206"/>
      <c r="T88" s="208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9" t="s">
        <v>169</v>
      </c>
      <c r="AT88" s="210" t="s">
        <v>74</v>
      </c>
      <c r="AU88" s="210" t="s">
        <v>75</v>
      </c>
      <c r="AY88" s="209" t="s">
        <v>148</v>
      </c>
      <c r="BK88" s="211">
        <f>BK89</f>
        <v>0</v>
      </c>
    </row>
    <row r="89" s="12" customFormat="1" ht="22.8" customHeight="1">
      <c r="A89" s="12"/>
      <c r="B89" s="198"/>
      <c r="C89" s="199"/>
      <c r="D89" s="200" t="s">
        <v>74</v>
      </c>
      <c r="E89" s="212" t="s">
        <v>467</v>
      </c>
      <c r="F89" s="212" t="s">
        <v>468</v>
      </c>
      <c r="G89" s="199"/>
      <c r="H89" s="199"/>
      <c r="I89" s="202"/>
      <c r="J89" s="213">
        <f>BK89</f>
        <v>0</v>
      </c>
      <c r="K89" s="199"/>
      <c r="L89" s="204"/>
      <c r="M89" s="205"/>
      <c r="N89" s="206"/>
      <c r="O89" s="206"/>
      <c r="P89" s="207">
        <f>SUM(P90:P115)</f>
        <v>0</v>
      </c>
      <c r="Q89" s="206"/>
      <c r="R89" s="207">
        <f>SUM(R90:R115)</f>
        <v>0</v>
      </c>
      <c r="S89" s="206"/>
      <c r="T89" s="208">
        <f>SUM(T90:T115)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169</v>
      </c>
      <c r="AT89" s="210" t="s">
        <v>74</v>
      </c>
      <c r="AU89" s="210" t="s">
        <v>82</v>
      </c>
      <c r="AY89" s="209" t="s">
        <v>148</v>
      </c>
      <c r="BK89" s="211">
        <f>SUM(BK90:BK115)</f>
        <v>0</v>
      </c>
    </row>
    <row r="90" s="2" customFormat="1" ht="33" customHeight="1">
      <c r="A90" s="40"/>
      <c r="B90" s="41"/>
      <c r="C90" s="214" t="s">
        <v>82</v>
      </c>
      <c r="D90" s="214" t="s">
        <v>150</v>
      </c>
      <c r="E90" s="215" t="s">
        <v>787</v>
      </c>
      <c r="F90" s="216" t="s">
        <v>788</v>
      </c>
      <c r="G90" s="217" t="s">
        <v>268</v>
      </c>
      <c r="H90" s="218">
        <v>3</v>
      </c>
      <c r="I90" s="219"/>
      <c r="J90" s="220">
        <f>ROUND(I90*H90,2)</f>
        <v>0</v>
      </c>
      <c r="K90" s="216" t="s">
        <v>154</v>
      </c>
      <c r="L90" s="46"/>
      <c r="M90" s="221" t="s">
        <v>19</v>
      </c>
      <c r="N90" s="222" t="s">
        <v>46</v>
      </c>
      <c r="O90" s="86"/>
      <c r="P90" s="223">
        <f>O90*H90</f>
        <v>0</v>
      </c>
      <c r="Q90" s="223">
        <v>0</v>
      </c>
      <c r="R90" s="223">
        <f>Q90*H90</f>
        <v>0</v>
      </c>
      <c r="S90" s="223">
        <v>0</v>
      </c>
      <c r="T90" s="224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5" t="s">
        <v>175</v>
      </c>
      <c r="AT90" s="225" t="s">
        <v>150</v>
      </c>
      <c r="AU90" s="225" t="s">
        <v>84</v>
      </c>
      <c r="AY90" s="19" t="s">
        <v>148</v>
      </c>
      <c r="BE90" s="226">
        <f>IF(N90="základní",J90,0)</f>
        <v>0</v>
      </c>
      <c r="BF90" s="226">
        <f>IF(N90="snížená",J90,0)</f>
        <v>0</v>
      </c>
      <c r="BG90" s="226">
        <f>IF(N90="zákl. přenesená",J90,0)</f>
        <v>0</v>
      </c>
      <c r="BH90" s="226">
        <f>IF(N90="sníž. přenesená",J90,0)</f>
        <v>0</v>
      </c>
      <c r="BI90" s="226">
        <f>IF(N90="nulová",J90,0)</f>
        <v>0</v>
      </c>
      <c r="BJ90" s="19" t="s">
        <v>82</v>
      </c>
      <c r="BK90" s="226">
        <f>ROUND(I90*H90,2)</f>
        <v>0</v>
      </c>
      <c r="BL90" s="19" t="s">
        <v>175</v>
      </c>
      <c r="BM90" s="225" t="s">
        <v>1009</v>
      </c>
    </row>
    <row r="91" s="2" customFormat="1">
      <c r="A91" s="40"/>
      <c r="B91" s="41"/>
      <c r="C91" s="42"/>
      <c r="D91" s="227" t="s">
        <v>157</v>
      </c>
      <c r="E91" s="42"/>
      <c r="F91" s="228" t="s">
        <v>790</v>
      </c>
      <c r="G91" s="42"/>
      <c r="H91" s="42"/>
      <c r="I91" s="229"/>
      <c r="J91" s="42"/>
      <c r="K91" s="42"/>
      <c r="L91" s="46"/>
      <c r="M91" s="230"/>
      <c r="N91" s="231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157</v>
      </c>
      <c r="AU91" s="19" t="s">
        <v>84</v>
      </c>
    </row>
    <row r="92" s="13" customFormat="1">
      <c r="A92" s="13"/>
      <c r="B92" s="232"/>
      <c r="C92" s="233"/>
      <c r="D92" s="234" t="s">
        <v>159</v>
      </c>
      <c r="E92" s="235" t="s">
        <v>19</v>
      </c>
      <c r="F92" s="236" t="s">
        <v>883</v>
      </c>
      <c r="G92" s="233"/>
      <c r="H92" s="235" t="s">
        <v>19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159</v>
      </c>
      <c r="AU92" s="242" t="s">
        <v>84</v>
      </c>
      <c r="AV92" s="13" t="s">
        <v>82</v>
      </c>
      <c r="AW92" s="13" t="s">
        <v>37</v>
      </c>
      <c r="AX92" s="13" t="s">
        <v>75</v>
      </c>
      <c r="AY92" s="242" t="s">
        <v>148</v>
      </c>
    </row>
    <row r="93" s="13" customFormat="1">
      <c r="A93" s="13"/>
      <c r="B93" s="232"/>
      <c r="C93" s="233"/>
      <c r="D93" s="234" t="s">
        <v>159</v>
      </c>
      <c r="E93" s="235" t="s">
        <v>19</v>
      </c>
      <c r="F93" s="236" t="s">
        <v>1010</v>
      </c>
      <c r="G93" s="233"/>
      <c r="H93" s="235" t="s">
        <v>19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159</v>
      </c>
      <c r="AU93" s="242" t="s">
        <v>84</v>
      </c>
      <c r="AV93" s="13" t="s">
        <v>82</v>
      </c>
      <c r="AW93" s="13" t="s">
        <v>37</v>
      </c>
      <c r="AX93" s="13" t="s">
        <v>75</v>
      </c>
      <c r="AY93" s="242" t="s">
        <v>148</v>
      </c>
    </row>
    <row r="94" s="14" customFormat="1">
      <c r="A94" s="14"/>
      <c r="B94" s="243"/>
      <c r="C94" s="244"/>
      <c r="D94" s="234" t="s">
        <v>159</v>
      </c>
      <c r="E94" s="245" t="s">
        <v>19</v>
      </c>
      <c r="F94" s="246" t="s">
        <v>169</v>
      </c>
      <c r="G94" s="244"/>
      <c r="H94" s="247">
        <v>3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159</v>
      </c>
      <c r="AU94" s="253" t="s">
        <v>84</v>
      </c>
      <c r="AV94" s="14" t="s">
        <v>84</v>
      </c>
      <c r="AW94" s="14" t="s">
        <v>37</v>
      </c>
      <c r="AX94" s="14" t="s">
        <v>82</v>
      </c>
      <c r="AY94" s="253" t="s">
        <v>148</v>
      </c>
    </row>
    <row r="95" s="2" customFormat="1" ht="16.5" customHeight="1">
      <c r="A95" s="40"/>
      <c r="B95" s="41"/>
      <c r="C95" s="254" t="s">
        <v>84</v>
      </c>
      <c r="D95" s="254" t="s">
        <v>167</v>
      </c>
      <c r="E95" s="255" t="s">
        <v>1011</v>
      </c>
      <c r="F95" s="256" t="s">
        <v>1012</v>
      </c>
      <c r="G95" s="257" t="s">
        <v>268</v>
      </c>
      <c r="H95" s="258">
        <v>3</v>
      </c>
      <c r="I95" s="259"/>
      <c r="J95" s="260">
        <f>ROUND(I95*H95,2)</f>
        <v>0</v>
      </c>
      <c r="K95" s="256" t="s">
        <v>269</v>
      </c>
      <c r="L95" s="261"/>
      <c r="M95" s="262" t="s">
        <v>19</v>
      </c>
      <c r="N95" s="263" t="s">
        <v>46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5" t="s">
        <v>183</v>
      </c>
      <c r="AT95" s="225" t="s">
        <v>167</v>
      </c>
      <c r="AU95" s="225" t="s">
        <v>84</v>
      </c>
      <c r="AY95" s="19" t="s">
        <v>148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9" t="s">
        <v>82</v>
      </c>
      <c r="BK95" s="226">
        <f>ROUND(I95*H95,2)</f>
        <v>0</v>
      </c>
      <c r="BL95" s="19" t="s">
        <v>175</v>
      </c>
      <c r="BM95" s="225" t="s">
        <v>1013</v>
      </c>
    </row>
    <row r="96" s="13" customFormat="1">
      <c r="A96" s="13"/>
      <c r="B96" s="232"/>
      <c r="C96" s="233"/>
      <c r="D96" s="234" t="s">
        <v>159</v>
      </c>
      <c r="E96" s="235" t="s">
        <v>19</v>
      </c>
      <c r="F96" s="236" t="s">
        <v>883</v>
      </c>
      <c r="G96" s="233"/>
      <c r="H96" s="235" t="s">
        <v>19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159</v>
      </c>
      <c r="AU96" s="242" t="s">
        <v>84</v>
      </c>
      <c r="AV96" s="13" t="s">
        <v>82</v>
      </c>
      <c r="AW96" s="13" t="s">
        <v>37</v>
      </c>
      <c r="AX96" s="13" t="s">
        <v>75</v>
      </c>
      <c r="AY96" s="242" t="s">
        <v>148</v>
      </c>
    </row>
    <row r="97" s="13" customFormat="1">
      <c r="A97" s="13"/>
      <c r="B97" s="232"/>
      <c r="C97" s="233"/>
      <c r="D97" s="234" t="s">
        <v>159</v>
      </c>
      <c r="E97" s="235" t="s">
        <v>19</v>
      </c>
      <c r="F97" s="236" t="s">
        <v>1014</v>
      </c>
      <c r="G97" s="233"/>
      <c r="H97" s="235" t="s">
        <v>19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159</v>
      </c>
      <c r="AU97" s="242" t="s">
        <v>84</v>
      </c>
      <c r="AV97" s="13" t="s">
        <v>82</v>
      </c>
      <c r="AW97" s="13" t="s">
        <v>37</v>
      </c>
      <c r="AX97" s="13" t="s">
        <v>75</v>
      </c>
      <c r="AY97" s="242" t="s">
        <v>148</v>
      </c>
    </row>
    <row r="98" s="14" customFormat="1">
      <c r="A98" s="14"/>
      <c r="B98" s="243"/>
      <c r="C98" s="244"/>
      <c r="D98" s="234" t="s">
        <v>159</v>
      </c>
      <c r="E98" s="245" t="s">
        <v>19</v>
      </c>
      <c r="F98" s="246" t="s">
        <v>169</v>
      </c>
      <c r="G98" s="244"/>
      <c r="H98" s="247">
        <v>3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159</v>
      </c>
      <c r="AU98" s="253" t="s">
        <v>84</v>
      </c>
      <c r="AV98" s="14" t="s">
        <v>84</v>
      </c>
      <c r="AW98" s="14" t="s">
        <v>37</v>
      </c>
      <c r="AX98" s="14" t="s">
        <v>82</v>
      </c>
      <c r="AY98" s="253" t="s">
        <v>148</v>
      </c>
    </row>
    <row r="99" s="2" customFormat="1" ht="37.8" customHeight="1">
      <c r="A99" s="40"/>
      <c r="B99" s="41"/>
      <c r="C99" s="214" t="s">
        <v>169</v>
      </c>
      <c r="D99" s="214" t="s">
        <v>150</v>
      </c>
      <c r="E99" s="215" t="s">
        <v>796</v>
      </c>
      <c r="F99" s="216" t="s">
        <v>797</v>
      </c>
      <c r="G99" s="217" t="s">
        <v>268</v>
      </c>
      <c r="H99" s="218">
        <v>3</v>
      </c>
      <c r="I99" s="219"/>
      <c r="J99" s="220">
        <f>ROUND(I99*H99,2)</f>
        <v>0</v>
      </c>
      <c r="K99" s="216" t="s">
        <v>154</v>
      </c>
      <c r="L99" s="46"/>
      <c r="M99" s="221" t="s">
        <v>19</v>
      </c>
      <c r="N99" s="222" t="s">
        <v>46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175</v>
      </c>
      <c r="AT99" s="225" t="s">
        <v>150</v>
      </c>
      <c r="AU99" s="225" t="s">
        <v>84</v>
      </c>
      <c r="AY99" s="19" t="s">
        <v>148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82</v>
      </c>
      <c r="BK99" s="226">
        <f>ROUND(I99*H99,2)</f>
        <v>0</v>
      </c>
      <c r="BL99" s="19" t="s">
        <v>175</v>
      </c>
      <c r="BM99" s="225" t="s">
        <v>1015</v>
      </c>
    </row>
    <row r="100" s="2" customFormat="1">
      <c r="A100" s="40"/>
      <c r="B100" s="41"/>
      <c r="C100" s="42"/>
      <c r="D100" s="227" t="s">
        <v>157</v>
      </c>
      <c r="E100" s="42"/>
      <c r="F100" s="228" t="s">
        <v>799</v>
      </c>
      <c r="G100" s="42"/>
      <c r="H100" s="42"/>
      <c r="I100" s="229"/>
      <c r="J100" s="42"/>
      <c r="K100" s="42"/>
      <c r="L100" s="46"/>
      <c r="M100" s="230"/>
      <c r="N100" s="231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157</v>
      </c>
      <c r="AU100" s="19" t="s">
        <v>84</v>
      </c>
    </row>
    <row r="101" s="13" customFormat="1">
      <c r="A101" s="13"/>
      <c r="B101" s="232"/>
      <c r="C101" s="233"/>
      <c r="D101" s="234" t="s">
        <v>159</v>
      </c>
      <c r="E101" s="235" t="s">
        <v>19</v>
      </c>
      <c r="F101" s="236" t="s">
        <v>883</v>
      </c>
      <c r="G101" s="233"/>
      <c r="H101" s="235" t="s">
        <v>19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159</v>
      </c>
      <c r="AU101" s="242" t="s">
        <v>84</v>
      </c>
      <c r="AV101" s="13" t="s">
        <v>82</v>
      </c>
      <c r="AW101" s="13" t="s">
        <v>37</v>
      </c>
      <c r="AX101" s="13" t="s">
        <v>75</v>
      </c>
      <c r="AY101" s="242" t="s">
        <v>148</v>
      </c>
    </row>
    <row r="102" s="13" customFormat="1">
      <c r="A102" s="13"/>
      <c r="B102" s="232"/>
      <c r="C102" s="233"/>
      <c r="D102" s="234" t="s">
        <v>159</v>
      </c>
      <c r="E102" s="235" t="s">
        <v>19</v>
      </c>
      <c r="F102" s="236" t="s">
        <v>800</v>
      </c>
      <c r="G102" s="233"/>
      <c r="H102" s="235" t="s">
        <v>19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159</v>
      </c>
      <c r="AU102" s="242" t="s">
        <v>84</v>
      </c>
      <c r="AV102" s="13" t="s">
        <v>82</v>
      </c>
      <c r="AW102" s="13" t="s">
        <v>37</v>
      </c>
      <c r="AX102" s="13" t="s">
        <v>75</v>
      </c>
      <c r="AY102" s="242" t="s">
        <v>148</v>
      </c>
    </row>
    <row r="103" s="13" customFormat="1">
      <c r="A103" s="13"/>
      <c r="B103" s="232"/>
      <c r="C103" s="233"/>
      <c r="D103" s="234" t="s">
        <v>159</v>
      </c>
      <c r="E103" s="235" t="s">
        <v>19</v>
      </c>
      <c r="F103" s="236" t="s">
        <v>1016</v>
      </c>
      <c r="G103" s="233"/>
      <c r="H103" s="235" t="s">
        <v>19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159</v>
      </c>
      <c r="AU103" s="242" t="s">
        <v>84</v>
      </c>
      <c r="AV103" s="13" t="s">
        <v>82</v>
      </c>
      <c r="AW103" s="13" t="s">
        <v>37</v>
      </c>
      <c r="AX103" s="13" t="s">
        <v>75</v>
      </c>
      <c r="AY103" s="242" t="s">
        <v>148</v>
      </c>
    </row>
    <row r="104" s="14" customFormat="1">
      <c r="A104" s="14"/>
      <c r="B104" s="243"/>
      <c r="C104" s="244"/>
      <c r="D104" s="234" t="s">
        <v>159</v>
      </c>
      <c r="E104" s="245" t="s">
        <v>19</v>
      </c>
      <c r="F104" s="246" t="s">
        <v>169</v>
      </c>
      <c r="G104" s="244"/>
      <c r="H104" s="247">
        <v>3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159</v>
      </c>
      <c r="AU104" s="253" t="s">
        <v>84</v>
      </c>
      <c r="AV104" s="14" t="s">
        <v>84</v>
      </c>
      <c r="AW104" s="14" t="s">
        <v>37</v>
      </c>
      <c r="AX104" s="14" t="s">
        <v>82</v>
      </c>
      <c r="AY104" s="253" t="s">
        <v>148</v>
      </c>
    </row>
    <row r="105" s="2" customFormat="1" ht="16.5" customHeight="1">
      <c r="A105" s="40"/>
      <c r="B105" s="41"/>
      <c r="C105" s="214" t="s">
        <v>155</v>
      </c>
      <c r="D105" s="214" t="s">
        <v>150</v>
      </c>
      <c r="E105" s="215" t="s">
        <v>802</v>
      </c>
      <c r="F105" s="216" t="s">
        <v>803</v>
      </c>
      <c r="G105" s="217" t="s">
        <v>268</v>
      </c>
      <c r="H105" s="218">
        <v>3</v>
      </c>
      <c r="I105" s="219"/>
      <c r="J105" s="220">
        <f>ROUND(I105*H105,2)</f>
        <v>0</v>
      </c>
      <c r="K105" s="216" t="s">
        <v>154</v>
      </c>
      <c r="L105" s="46"/>
      <c r="M105" s="221" t="s">
        <v>19</v>
      </c>
      <c r="N105" s="222" t="s">
        <v>46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175</v>
      </c>
      <c r="AT105" s="225" t="s">
        <v>150</v>
      </c>
      <c r="AU105" s="225" t="s">
        <v>84</v>
      </c>
      <c r="AY105" s="19" t="s">
        <v>148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82</v>
      </c>
      <c r="BK105" s="226">
        <f>ROUND(I105*H105,2)</f>
        <v>0</v>
      </c>
      <c r="BL105" s="19" t="s">
        <v>175</v>
      </c>
      <c r="BM105" s="225" t="s">
        <v>1017</v>
      </c>
    </row>
    <row r="106" s="2" customFormat="1">
      <c r="A106" s="40"/>
      <c r="B106" s="41"/>
      <c r="C106" s="42"/>
      <c r="D106" s="227" t="s">
        <v>157</v>
      </c>
      <c r="E106" s="42"/>
      <c r="F106" s="228" t="s">
        <v>805</v>
      </c>
      <c r="G106" s="42"/>
      <c r="H106" s="42"/>
      <c r="I106" s="229"/>
      <c r="J106" s="42"/>
      <c r="K106" s="42"/>
      <c r="L106" s="46"/>
      <c r="M106" s="230"/>
      <c r="N106" s="231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84</v>
      </c>
    </row>
    <row r="107" s="13" customFormat="1">
      <c r="A107" s="13"/>
      <c r="B107" s="232"/>
      <c r="C107" s="233"/>
      <c r="D107" s="234" t="s">
        <v>159</v>
      </c>
      <c r="E107" s="235" t="s">
        <v>19</v>
      </c>
      <c r="F107" s="236" t="s">
        <v>883</v>
      </c>
      <c r="G107" s="233"/>
      <c r="H107" s="235" t="s">
        <v>19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159</v>
      </c>
      <c r="AU107" s="242" t="s">
        <v>84</v>
      </c>
      <c r="AV107" s="13" t="s">
        <v>82</v>
      </c>
      <c r="AW107" s="13" t="s">
        <v>37</v>
      </c>
      <c r="AX107" s="13" t="s">
        <v>75</v>
      </c>
      <c r="AY107" s="242" t="s">
        <v>148</v>
      </c>
    </row>
    <row r="108" s="13" customFormat="1">
      <c r="A108" s="13"/>
      <c r="B108" s="232"/>
      <c r="C108" s="233"/>
      <c r="D108" s="234" t="s">
        <v>159</v>
      </c>
      <c r="E108" s="235" t="s">
        <v>19</v>
      </c>
      <c r="F108" s="236" t="s">
        <v>800</v>
      </c>
      <c r="G108" s="233"/>
      <c r="H108" s="235" t="s">
        <v>19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159</v>
      </c>
      <c r="AU108" s="242" t="s">
        <v>84</v>
      </c>
      <c r="AV108" s="13" t="s">
        <v>82</v>
      </c>
      <c r="AW108" s="13" t="s">
        <v>37</v>
      </c>
      <c r="AX108" s="13" t="s">
        <v>75</v>
      </c>
      <c r="AY108" s="242" t="s">
        <v>148</v>
      </c>
    </row>
    <row r="109" s="13" customFormat="1">
      <c r="A109" s="13"/>
      <c r="B109" s="232"/>
      <c r="C109" s="233"/>
      <c r="D109" s="234" t="s">
        <v>159</v>
      </c>
      <c r="E109" s="235" t="s">
        <v>19</v>
      </c>
      <c r="F109" s="236" t="s">
        <v>1016</v>
      </c>
      <c r="G109" s="233"/>
      <c r="H109" s="235" t="s">
        <v>19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159</v>
      </c>
      <c r="AU109" s="242" t="s">
        <v>84</v>
      </c>
      <c r="AV109" s="13" t="s">
        <v>82</v>
      </c>
      <c r="AW109" s="13" t="s">
        <v>37</v>
      </c>
      <c r="AX109" s="13" t="s">
        <v>75</v>
      </c>
      <c r="AY109" s="242" t="s">
        <v>148</v>
      </c>
    </row>
    <row r="110" s="14" customFormat="1">
      <c r="A110" s="14"/>
      <c r="B110" s="243"/>
      <c r="C110" s="244"/>
      <c r="D110" s="234" t="s">
        <v>159</v>
      </c>
      <c r="E110" s="245" t="s">
        <v>19</v>
      </c>
      <c r="F110" s="246" t="s">
        <v>169</v>
      </c>
      <c r="G110" s="244"/>
      <c r="H110" s="247">
        <v>3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159</v>
      </c>
      <c r="AU110" s="253" t="s">
        <v>84</v>
      </c>
      <c r="AV110" s="14" t="s">
        <v>84</v>
      </c>
      <c r="AW110" s="14" t="s">
        <v>37</v>
      </c>
      <c r="AX110" s="14" t="s">
        <v>82</v>
      </c>
      <c r="AY110" s="253" t="s">
        <v>148</v>
      </c>
    </row>
    <row r="111" s="2" customFormat="1" ht="16.5" customHeight="1">
      <c r="A111" s="40"/>
      <c r="B111" s="41"/>
      <c r="C111" s="214" t="s">
        <v>188</v>
      </c>
      <c r="D111" s="214" t="s">
        <v>150</v>
      </c>
      <c r="E111" s="215" t="s">
        <v>806</v>
      </c>
      <c r="F111" s="216" t="s">
        <v>807</v>
      </c>
      <c r="G111" s="217" t="s">
        <v>268</v>
      </c>
      <c r="H111" s="218">
        <v>3</v>
      </c>
      <c r="I111" s="219"/>
      <c r="J111" s="220">
        <f>ROUND(I111*H111,2)</f>
        <v>0</v>
      </c>
      <c r="K111" s="216" t="s">
        <v>269</v>
      </c>
      <c r="L111" s="46"/>
      <c r="M111" s="221" t="s">
        <v>19</v>
      </c>
      <c r="N111" s="222" t="s">
        <v>46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175</v>
      </c>
      <c r="AT111" s="225" t="s">
        <v>150</v>
      </c>
      <c r="AU111" s="225" t="s">
        <v>84</v>
      </c>
      <c r="AY111" s="19" t="s">
        <v>148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82</v>
      </c>
      <c r="BK111" s="226">
        <f>ROUND(I111*H111,2)</f>
        <v>0</v>
      </c>
      <c r="BL111" s="19" t="s">
        <v>175</v>
      </c>
      <c r="BM111" s="225" t="s">
        <v>1018</v>
      </c>
    </row>
    <row r="112" s="13" customFormat="1">
      <c r="A112" s="13"/>
      <c r="B112" s="232"/>
      <c r="C112" s="233"/>
      <c r="D112" s="234" t="s">
        <v>159</v>
      </c>
      <c r="E112" s="235" t="s">
        <v>19</v>
      </c>
      <c r="F112" s="236" t="s">
        <v>883</v>
      </c>
      <c r="G112" s="233"/>
      <c r="H112" s="235" t="s">
        <v>19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159</v>
      </c>
      <c r="AU112" s="242" t="s">
        <v>84</v>
      </c>
      <c r="AV112" s="13" t="s">
        <v>82</v>
      </c>
      <c r="AW112" s="13" t="s">
        <v>37</v>
      </c>
      <c r="AX112" s="13" t="s">
        <v>75</v>
      </c>
      <c r="AY112" s="242" t="s">
        <v>148</v>
      </c>
    </row>
    <row r="113" s="13" customFormat="1">
      <c r="A113" s="13"/>
      <c r="B113" s="232"/>
      <c r="C113" s="233"/>
      <c r="D113" s="234" t="s">
        <v>159</v>
      </c>
      <c r="E113" s="235" t="s">
        <v>19</v>
      </c>
      <c r="F113" s="236" t="s">
        <v>800</v>
      </c>
      <c r="G113" s="233"/>
      <c r="H113" s="235" t="s">
        <v>19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159</v>
      </c>
      <c r="AU113" s="242" t="s">
        <v>84</v>
      </c>
      <c r="AV113" s="13" t="s">
        <v>82</v>
      </c>
      <c r="AW113" s="13" t="s">
        <v>37</v>
      </c>
      <c r="AX113" s="13" t="s">
        <v>75</v>
      </c>
      <c r="AY113" s="242" t="s">
        <v>148</v>
      </c>
    </row>
    <row r="114" s="13" customFormat="1">
      <c r="A114" s="13"/>
      <c r="B114" s="232"/>
      <c r="C114" s="233"/>
      <c r="D114" s="234" t="s">
        <v>159</v>
      </c>
      <c r="E114" s="235" t="s">
        <v>19</v>
      </c>
      <c r="F114" s="236" t="s">
        <v>1016</v>
      </c>
      <c r="G114" s="233"/>
      <c r="H114" s="235" t="s">
        <v>19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159</v>
      </c>
      <c r="AU114" s="242" t="s">
        <v>84</v>
      </c>
      <c r="AV114" s="13" t="s">
        <v>82</v>
      </c>
      <c r="AW114" s="13" t="s">
        <v>37</v>
      </c>
      <c r="AX114" s="13" t="s">
        <v>75</v>
      </c>
      <c r="AY114" s="242" t="s">
        <v>148</v>
      </c>
    </row>
    <row r="115" s="14" customFormat="1">
      <c r="A115" s="14"/>
      <c r="B115" s="243"/>
      <c r="C115" s="244"/>
      <c r="D115" s="234" t="s">
        <v>159</v>
      </c>
      <c r="E115" s="245" t="s">
        <v>19</v>
      </c>
      <c r="F115" s="246" t="s">
        <v>169</v>
      </c>
      <c r="G115" s="244"/>
      <c r="H115" s="247">
        <v>3</v>
      </c>
      <c r="I115" s="248"/>
      <c r="J115" s="244"/>
      <c r="K115" s="244"/>
      <c r="L115" s="249"/>
      <c r="M115" s="276"/>
      <c r="N115" s="277"/>
      <c r="O115" s="277"/>
      <c r="P115" s="277"/>
      <c r="Q115" s="277"/>
      <c r="R115" s="277"/>
      <c r="S115" s="277"/>
      <c r="T115" s="27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159</v>
      </c>
      <c r="AU115" s="253" t="s">
        <v>84</v>
      </c>
      <c r="AV115" s="14" t="s">
        <v>84</v>
      </c>
      <c r="AW115" s="14" t="s">
        <v>37</v>
      </c>
      <c r="AX115" s="14" t="s">
        <v>82</v>
      </c>
      <c r="AY115" s="253" t="s">
        <v>148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n7Tfeo1jm5kQDUidl8sfI8t8uF3DiEQmA3gxJZHn8MdTa6O3GSa7VNuvS/Z/g2ibH0oqFOUXrC0nmNLDW5jypw==" hashValue="7z1LcyYjrF1CiO0r3TRr4c4CI+p4eR4fisSEMJ/Bar0TCmm1i6NJ9ns6BnYXwZXlM8RGe+UM1xrEFBSU/HlARA==" algorithmName="SHA-512" password="CC35"/>
  <autoFilter ref="C86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5_02/220731022"/>
    <hyperlink ref="F100" r:id="rId2" display="https://podminky.urs.cz/item/CS_URS_2025_02/220731042"/>
    <hyperlink ref="F106" r:id="rId3" display="https://podminky.urs.cz/item/CS_URS_2025_02/22073105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A32B2E2267375469008E38119F63959" ma:contentTypeVersion="18" ma:contentTypeDescription="Vytvoří nový dokument" ma:contentTypeScope="" ma:versionID="2863a13dde06d242035fcecf40ab736c">
  <xsd:schema xmlns:xsd="http://www.w3.org/2001/XMLSchema" xmlns:xs="http://www.w3.org/2001/XMLSchema" xmlns:p="http://schemas.microsoft.com/office/2006/metadata/properties" xmlns:ns2="fd68fad1-0095-4833-a47b-64aef15883cb" xmlns:ns3="aa89a38b-b577-47c0-bdcd-4c63c0edf134" targetNamespace="http://schemas.microsoft.com/office/2006/metadata/properties" ma:root="true" ma:fieldsID="2110e7f7d5ae750a4946ce51b1dbe872" ns2:_="" ns3:_="">
    <xsd:import namespace="fd68fad1-0095-4833-a47b-64aef15883cb"/>
    <xsd:import namespace="aa89a38b-b577-47c0-bdcd-4c63c0edf1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68fad1-0095-4833-a47b-64aef15883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2a66d7d9-cccb-4f20-ae22-1ff9eb8ad5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89a38b-b577-47c0-bdcd-4c63c0edf13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0f1802d-f254-42b8-9f07-455c27d7c56b}" ma:internalName="TaxCatchAll" ma:showField="CatchAllData" ma:web="aa89a38b-b577-47c0-bdcd-4c63c0edf1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68fad1-0095-4833-a47b-64aef15883cb">
      <Terms xmlns="http://schemas.microsoft.com/office/infopath/2007/PartnerControls"/>
    </lcf76f155ced4ddcb4097134ff3c332f>
    <TaxCatchAll xmlns="aa89a38b-b577-47c0-bdcd-4c63c0edf134" xsi:nil="true"/>
  </documentManagement>
</p:properties>
</file>

<file path=customXml/itemProps1.xml><?xml version="1.0" encoding="utf-8"?>
<ds:datastoreItem xmlns:ds="http://schemas.openxmlformats.org/officeDocument/2006/customXml" ds:itemID="{94C56BF0-11CF-4E18-B4AC-3E573BB3D51B}"/>
</file>

<file path=customXml/itemProps2.xml><?xml version="1.0" encoding="utf-8"?>
<ds:datastoreItem xmlns:ds="http://schemas.openxmlformats.org/officeDocument/2006/customXml" ds:itemID="{1201687B-6CE1-4977-9C11-4D37526758A4}"/>
</file>

<file path=customXml/itemProps3.xml><?xml version="1.0" encoding="utf-8"?>
<ds:datastoreItem xmlns:ds="http://schemas.openxmlformats.org/officeDocument/2006/customXml" ds:itemID="{1F1D5CC8-3F28-41C6-B7A3-DD8A0D405348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 Robert, Ing.</dc:creator>
  <cp:lastModifiedBy>Janko Robert, Ing.</cp:lastModifiedBy>
  <dcterms:created xsi:type="dcterms:W3CDTF">2025-10-01T14:37:23Z</dcterms:created>
  <dcterms:modified xsi:type="dcterms:W3CDTF">2025-10-01T14:37:33Z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0x0101007A32B2E2267375469008E38119F63959</vt:lpwstr>
  </property>
</Properties>
</file>